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БЮДЖЕТА'!$A$13:$G$481</definedName>
    <definedName name="_xlnm.Print_Titles" localSheetId="0">'БЕЗ УЧЕТА СЧЕТОВ БЮДЖЕТА'!$13:$13</definedName>
  </definedNames>
  <calcPr fullCalcOnLoad="1"/>
</workbook>
</file>

<file path=xl/sharedStrings.xml><?xml version="1.0" encoding="utf-8"?>
<sst xmlns="http://schemas.openxmlformats.org/spreadsheetml/2006/main" count="1906" uniqueCount="371">
  <si>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</si>
  <si>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</si>
  <si>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</si>
  <si>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</si>
  <si>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</si>
  <si>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</si>
  <si>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</si>
  <si>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</si>
  <si>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0020300</t>
  </si>
  <si>
    <t>0104</t>
  </si>
  <si>
    <t>0020400</t>
  </si>
  <si>
    <t>0106</t>
  </si>
  <si>
    <t>0111</t>
  </si>
  <si>
    <t>0650300</t>
  </si>
  <si>
    <t>0700500</t>
  </si>
  <si>
    <t>0013800</t>
  </si>
  <si>
    <t>0900200</t>
  </si>
  <si>
    <t>0920300</t>
  </si>
  <si>
    <t>0309</t>
  </si>
  <si>
    <t>2190100</t>
  </si>
  <si>
    <t>0412</t>
  </si>
  <si>
    <t>3380000</t>
  </si>
  <si>
    <t>3400300</t>
  </si>
  <si>
    <t>0505</t>
  </si>
  <si>
    <t>7950000</t>
  </si>
  <si>
    <t>0709</t>
  </si>
  <si>
    <t>0801</t>
  </si>
  <si>
    <t>4500000</t>
  </si>
  <si>
    <t>4508500</t>
  </si>
  <si>
    <t>1001</t>
  </si>
  <si>
    <t>4910100</t>
  </si>
  <si>
    <t>1003</t>
  </si>
  <si>
    <t>0013600</t>
  </si>
  <si>
    <t>0103</t>
  </si>
  <si>
    <t>0021100</t>
  </si>
  <si>
    <t>0021200</t>
  </si>
  <si>
    <t>4529900</t>
  </si>
  <si>
    <t>4409900</t>
  </si>
  <si>
    <t>4429900</t>
  </si>
  <si>
    <t>0701</t>
  </si>
  <si>
    <t>4209900</t>
  </si>
  <si>
    <t>0702</t>
  </si>
  <si>
    <t>4219900</t>
  </si>
  <si>
    <t>4239900</t>
  </si>
  <si>
    <t>0707</t>
  </si>
  <si>
    <t>1004</t>
  </si>
  <si>
    <t>5201000</t>
  </si>
  <si>
    <t>4578500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</si>
  <si>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</si>
  <si>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</si>
  <si>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</si>
  <si>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</si>
  <si>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</si>
  <si>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</si>
  <si>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</si>
  <si>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</si>
  <si>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</si>
  <si>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</si>
  <si>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Процентные платежи по муниципальному долгу</t>
  </si>
  <si>
    <t>Резервные фонды</t>
  </si>
  <si>
    <t>Резервные фонды местных администраций</t>
  </si>
  <si>
    <t>Другие общегосударственные вопросы</t>
  </si>
  <si>
    <t>Государственная регистрация актов гражданского состояния</t>
  </si>
  <si>
    <t>Оценка недвижимости, признание прав и регулирование отношений по государственной и муниципальной собственности</t>
  </si>
  <si>
    <t>Выполнение других обязательств государства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</si>
  <si>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</si>
  <si>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</si>
  <si>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</si>
  <si>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</si>
  <si>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</si>
  <si>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Другие вопросы в области жилищно-коммунального хозяйства</t>
  </si>
  <si>
    <t>Целевые программы муниципальных образований</t>
  </si>
  <si>
    <t>Другие вопросы в области образования</t>
  </si>
  <si>
    <t>Культура</t>
  </si>
  <si>
    <t>Периодическая печать и издательства</t>
  </si>
  <si>
    <t>Государственная поддержка в сфере культуры, кинематографии, средств массовой информации</t>
  </si>
  <si>
    <t>Государственная поддержка в сфере культуры, кинематографии и средств массовой информации</t>
  </si>
  <si>
    <t>Пенсионное обеспечение</t>
  </si>
  <si>
    <t>Доплаты к пенсиям государственных служащих субъектов РФ и муниципальных служащих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</si>
  <si>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</si>
  <si>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</si>
  <si>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подведомственных учреждений</t>
  </si>
  <si>
    <t>Общее образование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</si>
  <si>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</si>
  <si>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</si>
  <si>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</si>
  <si>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</si>
  <si>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0650000</t>
  </si>
  <si>
    <t>Процентные платежи по долговым обязательствам</t>
  </si>
  <si>
    <t>0700000</t>
  </si>
  <si>
    <t>0010000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</si>
  <si>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</si>
  <si>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</si>
  <si>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0920000</t>
  </si>
  <si>
    <t>Реализация государственных функций, связанных с общегосударственным управлением</t>
  </si>
  <si>
    <t>Руководство и управление в сфере установленных функций</t>
  </si>
  <si>
    <t>2190000</t>
  </si>
  <si>
    <t>Мероприятия по гражданской обороне</t>
  </si>
  <si>
    <t>Реализация государственных фенкций в области национальной экономики</t>
  </si>
  <si>
    <t>3400000</t>
  </si>
  <si>
    <t>4570000</t>
  </si>
  <si>
    <t>Периодические издания, учрежденные органами законодательной и исполнительной власти</t>
  </si>
  <si>
    <t>4910000</t>
  </si>
  <si>
    <t>Доплаты к пенсиям, дополнительное пенсионное обеспечение</t>
  </si>
  <si>
    <t>Выравнивание бюджетной обеспеченности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</si>
  <si>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</si>
  <si>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</si>
  <si>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</si>
  <si>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</si>
  <si>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</si>
  <si>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</si>
  <si>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</si>
  <si>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</si>
  <si>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</si>
  <si>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</si>
  <si>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</si>
  <si>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</si>
  <si>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</si>
  <si>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5200000</t>
  </si>
  <si>
    <t>Иные безвозмездные и безвозвратные перечисления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</si>
  <si>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</si>
  <si>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                                                  логопедические пункты</t>
  </si>
  <si>
    <t>Учреждения по внешкольной работе с детьми</t>
  </si>
  <si>
    <t>Библиотеки</t>
  </si>
  <si>
    <t>Детские дошкольные учреждения</t>
  </si>
  <si>
    <t>Школы – детские сады, школы начальные, неполные средние и средние</t>
  </si>
  <si>
    <t>0930000</t>
  </si>
  <si>
    <t>0939900</t>
  </si>
  <si>
    <t>Учреждению по обеспечению хозяйственного обслуживания</t>
  </si>
  <si>
    <t>0409</t>
  </si>
  <si>
    <t>5210204</t>
  </si>
  <si>
    <t>5210208</t>
  </si>
  <si>
    <t>Субвенции на обеспечение деятельности комиссий по делам несовершеннолетних и защите их прав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</si>
  <si>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</si>
  <si>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5210207</t>
  </si>
  <si>
    <t>Субвенции на осуществление государственного контроля за использованием и сохранностью жилищного фонда</t>
  </si>
  <si>
    <t>5210203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</si>
  <si>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</si>
  <si>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5221400</t>
  </si>
  <si>
    <t>022</t>
  </si>
  <si>
    <t>Краевая целевая программа "Пожарная безопасность" на 2005-2012 годы</t>
  </si>
  <si>
    <t>Мероприятия в сфере образования</t>
  </si>
  <si>
    <t>5210209</t>
  </si>
  <si>
    <t>Субвенции на реализацию отдельных государственных полномочий по созданию административных комиссий</t>
  </si>
  <si>
    <t>ЖИЛИЩНО-КОММУНАЛЬНОЕ ХОЗЯЙСТВО</t>
  </si>
  <si>
    <t>Субсидии на организацию отдыха детей в каникулярное время</t>
  </si>
  <si>
    <t>5210202</t>
  </si>
  <si>
    <t>Cубвенции на организацию питания учащихся муниципальных общеобразовательных учреждений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</si>
  <si>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</si>
  <si>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</si>
  <si>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</si>
  <si>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</si>
  <si>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</si>
  <si>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</si>
  <si>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</si>
  <si>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</si>
  <si>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</si>
  <si>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</si>
  <si>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Обслуживание внутреннего государственного и муниципального долга</t>
  </si>
  <si>
    <t>0113</t>
  </si>
  <si>
    <t>Дорожное хозяйство (дорожные фонды)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</si>
  <si>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</si>
  <si>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</si>
  <si>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</si>
  <si>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</si>
  <si>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Мероприятия в области культуры, кинематографии,средств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</si>
  <si>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</si>
  <si>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</si>
  <si>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</si>
  <si>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</si>
  <si>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</si>
  <si>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</si>
  <si>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Физическая культура</t>
  </si>
  <si>
    <t>ОБСЛУЖИВАНИЕ ГОСУДАРСТВЕННОГО И МУНИЦИПАЛЬНОГО ДОЛГА</t>
  </si>
  <si>
    <t>1202</t>
  </si>
  <si>
    <t>5160000</t>
  </si>
  <si>
    <t>5160130</t>
  </si>
  <si>
    <t>Выравнивание бюджетной обеспеченности поселений из районного фонда финансовой поддержки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</si>
  <si>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</si>
  <si>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</si>
  <si>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</si>
  <si>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</si>
  <si>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</si>
  <si>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</si>
  <si>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Субвенции на ежемесячное денежное вознаграждение на классное руководство за счет средств федерального бюджета</t>
  </si>
  <si>
    <t>5222912</t>
  </si>
  <si>
    <t xml:space="preserve">Целевые программы муниципальных образований   </t>
  </si>
  <si>
    <t>Исполнено за 3 квартал</t>
  </si>
  <si>
    <t>4362100</t>
  </si>
  <si>
    <t xml:space="preserve">Мероприятия в области образования </t>
  </si>
  <si>
    <t>4360000</t>
  </si>
  <si>
    <t>Общее обрзование</t>
  </si>
  <si>
    <t>Субсидии бюджетным учреждениям на финансовое обеспечение муниципального задания на оказание муниципальных учлуг (выполнение работ)</t>
  </si>
  <si>
    <t>Субсидии бюджетным учреждениям на иные цели</t>
  </si>
  <si>
    <t>Дворцы и дома культуры, другие учреждения культурыи средств массовой информации</t>
  </si>
  <si>
    <t>612</t>
  </si>
  <si>
    <t>611</t>
  </si>
  <si>
    <t>Михайловского муниципального района</t>
  </si>
  <si>
    <t>Расходы</t>
  </si>
  <si>
    <t>Ежемесячное денежное вознаграждение за классное руководство за счет средств краевого бюджета</t>
  </si>
  <si>
    <t>5200902</t>
  </si>
  <si>
    <t>Ежемесячное денежное вознаграждение за классное руководство за счет средств федерального бюджета</t>
  </si>
  <si>
    <t>5200901</t>
  </si>
  <si>
    <t>Субсидии из краевого бюджетабюджетам муниципальных образований Приморского края на строительство (реконструкцию) спортивных сооружений муниципальной собственности</t>
  </si>
  <si>
    <t>5225507</t>
  </si>
  <si>
    <t>Субсидии бюджетам муниципальных образований на модернизацию системы общего образования</t>
  </si>
  <si>
    <t>районного бюджета на 2013 год по разделам, подразделам, целевым статьям и видам расходов в соответствии с бюджетной классификацией РФ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</si>
  <si>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</si>
  <si>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</si>
  <si>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</si>
  <si>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</si>
  <si>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</si>
  <si>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</si>
  <si>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</si>
  <si>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</si>
  <si>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</si>
  <si>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</si>
  <si>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</si>
  <si>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</si>
  <si>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</si>
  <si>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</si>
  <si>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</si>
  <si>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</si>
  <si>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</si>
  <si>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</si>
  <si>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</si>
  <si>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321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</si>
  <si>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</si>
  <si>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</si>
  <si>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</si>
  <si>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</si>
  <si>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</si>
  <si>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830</t>
  </si>
  <si>
    <t>110</t>
  </si>
  <si>
    <t>Расходы на выплаты персоналу казенных учреждений</t>
  </si>
  <si>
    <t>111</t>
  </si>
  <si>
    <t>112</t>
  </si>
  <si>
    <t>7950600</t>
  </si>
  <si>
    <t>7951700</t>
  </si>
  <si>
    <t>МП"Профилактика правонарушений в ММР в 2011-2013гг."</t>
  </si>
  <si>
    <t>МП"Профилактика терроризма и противодействие экстремизму на территории ММР в 2011-2015гг."</t>
  </si>
  <si>
    <t>530</t>
  </si>
  <si>
    <t>Субвенции</t>
  </si>
  <si>
    <t>7951000</t>
  </si>
  <si>
    <t>МП"Обеспечение содержания, ремонта автомобильных дорог, мест общего пользования и сооружений на них ММР на 2012-2014 годы</t>
  </si>
  <si>
    <t>7950700</t>
  </si>
  <si>
    <t>810</t>
  </si>
  <si>
    <t>7950900</t>
  </si>
  <si>
    <t>МП"Содействие развитию малого и среднего предпринимательства на территории ММР на 2012-2014 годы"</t>
  </si>
  <si>
    <t>Субсидии юридическим лицам и физическим лицам - производителям товаров, работ, услуг</t>
  </si>
  <si>
    <t>МП"Развитие малоэтажного жилищного строительства на территории ММР на 2011-2015 годы"</t>
  </si>
  <si>
    <t>7951800</t>
  </si>
  <si>
    <t>7951900</t>
  </si>
  <si>
    <t>540</t>
  </si>
  <si>
    <t>МП"Благоустройство районного центра ММР на 2011-2013 годы"</t>
  </si>
  <si>
    <t>Иные межбюджетные трансферты</t>
  </si>
  <si>
    <t>МП"Программа комплексного развития системы коммунальной инфраструктуры ММР на 2012-2020 годы"</t>
  </si>
  <si>
    <t>610</t>
  </si>
  <si>
    <t>Субсидии бюджетным учреждениям</t>
  </si>
  <si>
    <t>7950400</t>
  </si>
  <si>
    <t>МП"Развитие муниципальной службы ММР в 2013-2015 годах"</t>
  </si>
  <si>
    <t>7951100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</si>
  <si>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</si>
  <si>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</si>
  <si>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</si>
  <si>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МП"Развитие культуры ММР на 2007-2015 годы"</t>
  </si>
  <si>
    <t>Подпрограмма "Развитие культуры ММР"</t>
  </si>
  <si>
    <t>7951200</t>
  </si>
  <si>
    <t>7951300</t>
  </si>
  <si>
    <t>7951500</t>
  </si>
  <si>
    <t>7951501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</si>
  <si>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</si>
  <si>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</si>
  <si>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</si>
  <si>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</si>
  <si>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7950100</t>
  </si>
  <si>
    <t>322</t>
  </si>
  <si>
    <t>7950800</t>
  </si>
  <si>
    <t>МП"Обеспечение жилье молодых семей ММР на 2013-2015 годы"</t>
  </si>
  <si>
    <t>Субсидии гражданам на приобретение жилья</t>
  </si>
  <si>
    <t>МП"Социальное развитие села в ММР на 2011-2013 годы"</t>
  </si>
  <si>
    <t>7951400</t>
  </si>
  <si>
    <t>МП"Развитие физической культуры и спорта ММР на 2006-2015 годы"</t>
  </si>
  <si>
    <t>520</t>
  </si>
  <si>
    <t>522</t>
  </si>
  <si>
    <t>Субсидии</t>
  </si>
  <si>
    <t>Субсидии на софинансирование объектов капитального строительства муниципальной собственности</t>
  </si>
  <si>
    <t>710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</si>
  <si>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</si>
  <si>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</si>
  <si>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</si>
  <si>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</si>
  <si>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</si>
  <si>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</si>
  <si>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Субвенции на ежемесячное денежное вознаграждение за классное руководство</t>
  </si>
  <si>
    <t>5200900</t>
  </si>
  <si>
    <t>7950300</t>
  </si>
  <si>
    <t>7950310</t>
  </si>
  <si>
    <t>7950312</t>
  </si>
  <si>
    <t>МП"Развитие образовавния ММР на 2013-2015 годы"</t>
  </si>
  <si>
    <t>Подпрограмма "Развитие общего образования"</t>
  </si>
  <si>
    <t>Организация отдыха детей в каникулярное время</t>
  </si>
  <si>
    <t>Непрограммная часть</t>
  </si>
  <si>
    <t>Программа развития культуры ММР</t>
  </si>
  <si>
    <t>Подпрограмма "Сохранение и развитие учреждений культуры в ММР"</t>
  </si>
  <si>
    <t>ДЦП развития образования ММР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</si>
  <si>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</si>
  <si>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</si>
  <si>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"Развитие районной системы дополнительного образования"</t>
  </si>
  <si>
    <t>ДМЦП развития дополнительного образования в сфере культуры и искуства ММР</t>
  </si>
  <si>
    <t>7950200</t>
  </si>
  <si>
    <t>7951502</t>
  </si>
  <si>
    <t>7950320</t>
  </si>
  <si>
    <t>7950330</t>
  </si>
  <si>
    <t>"Приложение 12 к решению Думы</t>
  </si>
  <si>
    <t>№ 363 от 24.12.2012г."</t>
  </si>
  <si>
    <t>Другие вопросы в области социальной политики</t>
  </si>
  <si>
    <t>МДС"Доступная среда для инвалидов ММР на 2013-2015 годы"</t>
  </si>
  <si>
    <t>1006</t>
  </si>
  <si>
    <t>7952000</t>
  </si>
  <si>
    <t>1106</t>
  </si>
  <si>
    <t>Развитие МТБ дошкольных образовательных учреждений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</si>
  <si>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</si>
  <si>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</si>
  <si>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7950321</t>
  </si>
  <si>
    <t>7950340</t>
  </si>
  <si>
    <t>7950343</t>
  </si>
  <si>
    <t>Развитие МТБ общеобразовательных учреждений</t>
  </si>
  <si>
    <t>7950311</t>
  </si>
  <si>
    <t>Развитие МТБ учреждений дополнительного образования</t>
  </si>
  <si>
    <t>7950331</t>
  </si>
  <si>
    <t>Противопожарная безопасность в бюджетных общеобразовательных школах</t>
  </si>
  <si>
    <t>Противопожарная безопасность в казенных  общеобразовательных школах</t>
  </si>
  <si>
    <t>Противопожарная безопасность в учреждениях дополнительного образования</t>
  </si>
  <si>
    <t>7950341</t>
  </si>
  <si>
    <t>7950342</t>
  </si>
  <si>
    <t>7950344</t>
  </si>
  <si>
    <t>Мероприятия по поддержке, развитию малого и среднего предпринимательства</t>
  </si>
  <si>
    <t>5223502</t>
  </si>
  <si>
    <t xml:space="preserve">Субсидии на повышение оплаты труда педагогических работников дошкольных образовательных учреждений </t>
  </si>
  <si>
    <t>5224905</t>
  </si>
  <si>
    <t>Судебная система</t>
  </si>
  <si>
    <t>Составление (изменение) списков кандидатов в присяжные заседатели федеральных судов</t>
  </si>
  <si>
    <t>Составление (изменение) списков кандидатов в присяжные заседатели для Приморского краевого суда</t>
  </si>
  <si>
    <t>Составление (изменение) списков кандидатов в присяжные заседатели для Тихоокеанского флотского военного суда</t>
  </si>
  <si>
    <t>Составление (изменение) списков кандидатов в присяжные заседатели для 3 окружного военного суда</t>
  </si>
  <si>
    <t>0014000</t>
  </si>
  <si>
    <t>0014001</t>
  </si>
  <si>
    <t>0014002</t>
  </si>
  <si>
    <t>0014003</t>
  </si>
  <si>
    <t>0105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</si>
  <si>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</si>
  <si>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</si>
  <si>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</si>
  <si>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0107</t>
  </si>
  <si>
    <t>0200000</t>
  </si>
  <si>
    <t>0200002</t>
  </si>
  <si>
    <t xml:space="preserve">№ 434 от 27.06.2013г. </t>
  </si>
  <si>
    <t>Другие вопросы в области культуры, кинематографии</t>
  </si>
  <si>
    <t>0804</t>
  </si>
  <si>
    <t xml:space="preserve">Субсидии бюджетам муниципальных образований на мероприятия по программно-техническому обслуживанию сети доступа к сети Интернетмуниципальных образовательных учреждений </t>
  </si>
  <si>
    <t>5221010</t>
  </si>
  <si>
    <t>Субсидии на строительство, реконструкцию зданий (в том числе проектно-изыскательские работы) муниципальных образовательных учреждений дошкольного образования</t>
  </si>
  <si>
    <t>5224901</t>
  </si>
  <si>
    <t>Субсидии бюджетам муниципальных образований на капитальный ремонт и ремонт автомобильных дорог общего пользования населенных пунктов за счет дорожного фонда ПК</t>
  </si>
  <si>
    <t>5210116</t>
  </si>
  <si>
    <t>Субсидии бюджетам муниципальных образований на социальные выплаты молодым семьям для приобретения (строительства) жилья эконом-класа из федерального бюджета</t>
  </si>
  <si>
    <t>Субсидии бюджетам муниципальных образований на социальные выплаты молодым семьям для приобретения (строительства) жилья эконом-класа из краевого бюджета</t>
  </si>
  <si>
    <t>1008820</t>
  </si>
  <si>
    <t>5225810</t>
  </si>
  <si>
    <t>Приложение 2 к решению Думы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</si>
</sst>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</numFmts>
  <fonts count="1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8"/>
      <name val="Tahoma"/>
      <family val="2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horizontal="center" vertical="center" shrinkToFit="1"/>
    </xf>
    <xf numFmtId="4" fontId="2" fillId="3" borderId="1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center" shrinkToFit="1"/>
    </xf>
    <xf numFmtId="4" fontId="2" fillId="4" borderId="1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4" fontId="8" fillId="4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top" wrapText="1"/>
    </xf>
    <xf numFmtId="49" fontId="5" fillId="5" borderId="1" xfId="0" applyNumberFormat="1" applyFont="1" applyFill="1" applyBorder="1" applyAlignment="1">
      <alignment horizontal="center" vertical="center" shrinkToFit="1"/>
    </xf>
    <xf numFmtId="4" fontId="5" fillId="5" borderId="1" xfId="0" applyNumberFormat="1" applyFont="1" applyFill="1" applyBorder="1" applyAlignment="1">
      <alignment horizontal="center" vertical="center" shrinkToFit="1"/>
    </xf>
    <xf numFmtId="4" fontId="2" fillId="6" borderId="1" xfId="0" applyNumberFormat="1" applyFont="1" applyFill="1" applyBorder="1" applyAlignment="1">
      <alignment horizontal="center" vertical="center" shrinkToFit="1"/>
    </xf>
    <xf numFmtId="49" fontId="8" fillId="4" borderId="2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" fontId="5" fillId="5" borderId="2" xfId="0" applyNumberFormat="1" applyFont="1" applyFill="1" applyBorder="1" applyAlignment="1">
      <alignment horizontal="center" vertical="center" shrinkToFit="1"/>
    </xf>
    <xf numFmtId="4" fontId="2" fillId="4" borderId="2" xfId="0" applyNumberFormat="1" applyFont="1" applyFill="1" applyBorder="1" applyAlignment="1">
      <alignment horizontal="center" vertical="center" shrinkToFit="1"/>
    </xf>
    <xf numFmtId="4" fontId="2" fillId="3" borderId="2" xfId="0" applyNumberFormat="1" applyFont="1" applyFill="1" applyBorder="1" applyAlignment="1">
      <alignment horizontal="center" vertical="center" shrinkToFit="1"/>
    </xf>
    <xf numFmtId="4" fontId="2" fillId="6" borderId="2" xfId="0" applyNumberFormat="1" applyFont="1" applyFill="1" applyBorder="1" applyAlignment="1">
      <alignment horizontal="center" vertical="center" shrinkToFit="1"/>
    </xf>
    <xf numFmtId="4" fontId="11" fillId="2" borderId="3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top" wrapText="1"/>
    </xf>
    <xf numFmtId="4" fontId="5" fillId="5" borderId="5" xfId="0" applyNumberFormat="1" applyFont="1" applyFill="1" applyBorder="1" applyAlignment="1">
      <alignment horizontal="center" vertical="center" shrinkToFit="1"/>
    </xf>
    <xf numFmtId="0" fontId="2" fillId="4" borderId="4" xfId="0" applyFont="1" applyFill="1" applyBorder="1" applyAlignment="1">
      <alignment vertical="top" wrapText="1"/>
    </xf>
    <xf numFmtId="4" fontId="2" fillId="4" borderId="5" xfId="0" applyNumberFormat="1" applyFont="1" applyFill="1" applyBorder="1" applyAlignment="1">
      <alignment horizontal="center" vertical="center" shrinkToFit="1"/>
    </xf>
    <xf numFmtId="0" fontId="8" fillId="4" borderId="4" xfId="0" applyFont="1" applyFill="1" applyBorder="1" applyAlignment="1">
      <alignment horizontal="center" vertical="top" wrapText="1"/>
    </xf>
    <xf numFmtId="4" fontId="8" fillId="4" borderId="5" xfId="0" applyNumberFormat="1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vertical="top" wrapText="1"/>
    </xf>
    <xf numFmtId="4" fontId="2" fillId="3" borderId="5" xfId="0" applyNumberFormat="1" applyFont="1" applyFill="1" applyBorder="1" applyAlignment="1">
      <alignment horizontal="center" vertical="center" shrinkToFit="1"/>
    </xf>
    <xf numFmtId="4" fontId="2" fillId="6" borderId="5" xfId="0" applyNumberFormat="1" applyFont="1" applyFill="1" applyBorder="1" applyAlignment="1">
      <alignment horizontal="center" vertical="center" shrinkToFit="1"/>
    </xf>
    <xf numFmtId="0" fontId="2" fillId="4" borderId="4" xfId="0" applyFont="1" applyFill="1" applyBorder="1" applyAlignment="1">
      <alignment horizontal="left" vertical="top" wrapText="1"/>
    </xf>
    <xf numFmtId="0" fontId="8" fillId="4" borderId="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vertical="top" wrapText="1"/>
    </xf>
    <xf numFmtId="0" fontId="2" fillId="4" borderId="4" xfId="0" applyNumberFormat="1" applyFont="1" applyFill="1" applyBorder="1" applyAlignment="1">
      <alignment horizontal="left" vertical="top" wrapText="1"/>
    </xf>
    <xf numFmtId="4" fontId="5" fillId="7" borderId="0" xfId="0" applyNumberFormat="1" applyFont="1" applyFill="1" applyBorder="1" applyAlignment="1">
      <alignment horizontal="center" vertical="center" shrinkToFit="1"/>
    </xf>
    <xf numFmtId="0" fontId="2" fillId="5" borderId="4" xfId="0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horizontal="center" vertical="center" shrinkToFit="1"/>
    </xf>
    <xf numFmtId="4" fontId="2" fillId="5" borderId="5" xfId="0" applyNumberFormat="1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wrapText="1"/>
    </xf>
    <xf numFmtId="4" fontId="5" fillId="5" borderId="8" xfId="0" applyNumberFormat="1" applyFont="1" applyFill="1" applyBorder="1" applyAlignment="1">
      <alignment horizontal="center" vertical="center" shrinkToFit="1"/>
    </xf>
    <xf numFmtId="4" fontId="2" fillId="4" borderId="8" xfId="0" applyNumberFormat="1" applyFont="1" applyFill="1" applyBorder="1" applyAlignment="1">
      <alignment horizontal="center" vertical="center" shrinkToFit="1"/>
    </xf>
    <xf numFmtId="4" fontId="2" fillId="3" borderId="8" xfId="0" applyNumberFormat="1" applyFont="1" applyFill="1" applyBorder="1" applyAlignment="1">
      <alignment horizontal="center" vertical="center" shrinkToFit="1"/>
    </xf>
    <xf numFmtId="4" fontId="2" fillId="6" borderId="8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6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2" fillId="7" borderId="10" xfId="0" applyFont="1" applyFill="1" applyBorder="1" applyAlignment="1">
      <alignment vertical="top" wrapText="1"/>
    </xf>
    <xf numFmtId="0" fontId="2" fillId="7" borderId="7" xfId="0" applyFont="1" applyFill="1" applyBorder="1" applyAlignment="1">
      <alignment vertical="top" wrapText="1"/>
    </xf>
    <xf numFmtId="0" fontId="2" fillId="7" borderId="11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" borderId="12" xfId="0" applyNumberFormat="1" applyFont="1" applyFill="1" applyBorder="1" applyAlignment="1">
      <alignment horizontal="center" vertical="center" shrinkToFit="1"/>
    </xf>
    <xf numFmtId="4" fontId="11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0" xfId="0" applyNumberFormat="1" applyFont="1" applyBorder="1" applyAlignment="1">
      <alignment horizontal="center" vertical="center" wrapText="1"/>
    </xf>
    <xf numFmtId="4" fontId="11" fillId="2" borderId="13" xfId="0" applyNumberFormat="1" applyFont="1" applyFill="1" applyBorder="1" applyAlignment="1">
      <alignment horizontal="center" vertical="center" wrapText="1"/>
    </xf>
    <xf numFmtId="168" fontId="11" fillId="2" borderId="14" xfId="0" applyNumberFormat="1" applyFont="1" applyFill="1" applyBorder="1" applyAlignment="1">
      <alignment horizontal="center" vertical="center" wrapText="1"/>
    </xf>
    <xf numFmtId="168" fontId="5" fillId="5" borderId="8" xfId="0" applyNumberFormat="1" applyFont="1" applyFill="1" applyBorder="1" applyAlignment="1">
      <alignment horizontal="center" vertical="center" shrinkToFit="1"/>
    </xf>
    <xf numFmtId="168" fontId="2" fillId="4" borderId="8" xfId="0" applyNumberFormat="1" applyFont="1" applyFill="1" applyBorder="1" applyAlignment="1">
      <alignment horizontal="center" vertical="center" shrinkToFit="1"/>
    </xf>
    <xf numFmtId="168" fontId="8" fillId="4" borderId="8" xfId="0" applyNumberFormat="1" applyFont="1" applyFill="1" applyBorder="1" applyAlignment="1">
      <alignment horizontal="center" vertical="center" shrinkToFit="1"/>
    </xf>
    <xf numFmtId="168" fontId="2" fillId="3" borderId="5" xfId="0" applyNumberFormat="1" applyFont="1" applyFill="1" applyBorder="1" applyAlignment="1">
      <alignment horizontal="center" vertical="center" shrinkToFit="1"/>
    </xf>
    <xf numFmtId="168" fontId="2" fillId="3" borderId="15" xfId="0" applyNumberFormat="1" applyFont="1" applyFill="1" applyBorder="1" applyAlignment="1">
      <alignment horizontal="center" vertical="center" wrapText="1"/>
    </xf>
    <xf numFmtId="168" fontId="2" fillId="4" borderId="8" xfId="0" applyNumberFormat="1" applyFont="1" applyFill="1" applyBorder="1" applyAlignment="1">
      <alignment horizontal="center" vertical="center" wrapText="1" shrinkToFit="1"/>
    </xf>
    <xf numFmtId="168" fontId="8" fillId="4" borderId="8" xfId="0" applyNumberFormat="1" applyFont="1" applyFill="1" applyBorder="1" applyAlignment="1">
      <alignment horizontal="center" vertical="center" wrapText="1" shrinkToFit="1"/>
    </xf>
    <xf numFmtId="168" fontId="2" fillId="3" borderId="8" xfId="0" applyNumberFormat="1" applyFont="1" applyFill="1" applyBorder="1" applyAlignment="1">
      <alignment horizontal="center" vertical="center" wrapText="1" shrinkToFit="1"/>
    </xf>
    <xf numFmtId="168" fontId="2" fillId="4" borderId="5" xfId="0" applyNumberFormat="1" applyFont="1" applyFill="1" applyBorder="1" applyAlignment="1">
      <alignment horizontal="center" vertical="center" shrinkToFit="1"/>
    </xf>
    <xf numFmtId="168" fontId="8" fillId="4" borderId="5" xfId="0" applyNumberFormat="1" applyFont="1" applyFill="1" applyBorder="1" applyAlignment="1">
      <alignment horizontal="center" vertical="center" shrinkToFit="1"/>
    </xf>
    <xf numFmtId="168" fontId="2" fillId="6" borderId="5" xfId="0" applyNumberFormat="1" applyFont="1" applyFill="1" applyBorder="1" applyAlignment="1">
      <alignment horizontal="center" vertical="center" shrinkToFit="1"/>
    </xf>
    <xf numFmtId="168" fontId="2" fillId="5" borderId="8" xfId="0" applyNumberFormat="1" applyFont="1" applyFill="1" applyBorder="1" applyAlignment="1">
      <alignment horizontal="center" vertical="center" wrapText="1" shrinkToFit="1"/>
    </xf>
    <xf numFmtId="168" fontId="5" fillId="5" borderId="8" xfId="0" applyNumberFormat="1" applyFont="1" applyFill="1" applyBorder="1" applyAlignment="1">
      <alignment horizontal="center" vertical="center" wrapText="1" shrinkToFit="1"/>
    </xf>
    <xf numFmtId="168" fontId="2" fillId="0" borderId="15" xfId="0" applyNumberFormat="1" applyFont="1" applyBorder="1" applyAlignment="1">
      <alignment horizontal="center" vertical="center" wrapText="1"/>
    </xf>
    <xf numFmtId="168" fontId="2" fillId="3" borderId="12" xfId="0" applyNumberFormat="1" applyFont="1" applyFill="1" applyBorder="1" applyAlignment="1">
      <alignment horizontal="center" vertical="center" wrapText="1"/>
    </xf>
    <xf numFmtId="168" fontId="2" fillId="3" borderId="16" xfId="0" applyNumberFormat="1" applyFont="1" applyFill="1" applyBorder="1" applyAlignment="1">
      <alignment horizontal="center" vertical="center" wrapText="1"/>
    </xf>
    <xf numFmtId="168" fontId="2" fillId="0" borderId="17" xfId="0" applyNumberFormat="1" applyFont="1" applyBorder="1" applyAlignment="1">
      <alignment horizontal="center" vertical="center" wrapText="1"/>
    </xf>
    <xf numFmtId="168" fontId="5" fillId="7" borderId="0" xfId="0" applyNumberFormat="1" applyFont="1" applyFill="1" applyBorder="1" applyAlignment="1">
      <alignment horizontal="center" vertical="center" wrapText="1" shrinkToFit="1"/>
    </xf>
    <xf numFmtId="4" fontId="5" fillId="5" borderId="12" xfId="0" applyNumberFormat="1" applyFont="1" applyFill="1" applyBorder="1" applyAlignment="1">
      <alignment horizontal="center" vertical="center" shrinkToFit="1"/>
    </xf>
    <xf numFmtId="0" fontId="2" fillId="4" borderId="2" xfId="0" applyFont="1" applyFill="1" applyBorder="1" applyAlignment="1">
      <alignment horizontal="center" vertical="top" wrapText="1"/>
    </xf>
    <xf numFmtId="49" fontId="5" fillId="4" borderId="1" xfId="0" applyNumberFormat="1" applyFont="1" applyFill="1" applyBorder="1" applyAlignment="1">
      <alignment horizontal="center" vertical="center" shrinkToFit="1"/>
    </xf>
    <xf numFmtId="49" fontId="5" fillId="3" borderId="1" xfId="0" applyNumberFormat="1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 wrapText="1"/>
    </xf>
    <xf numFmtId="168" fontId="2" fillId="3" borderId="12" xfId="0" applyNumberFormat="1" applyFont="1" applyFill="1" applyBorder="1" applyAlignment="1">
      <alignment horizontal="center" vertical="center" shrinkToFit="1"/>
    </xf>
    <xf numFmtId="168" fontId="2" fillId="3" borderId="12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8" fillId="4" borderId="12" xfId="0" applyNumberFormat="1" applyFont="1" applyFill="1" applyBorder="1" applyAlignment="1">
      <alignment horizontal="center" vertical="center" shrinkToFit="1"/>
    </xf>
    <xf numFmtId="4" fontId="8" fillId="4" borderId="8" xfId="0" applyNumberFormat="1" applyFont="1" applyFill="1" applyBorder="1" applyAlignment="1">
      <alignment horizontal="center" vertical="center" shrinkToFit="1"/>
    </xf>
    <xf numFmtId="168" fontId="8" fillId="4" borderId="12" xfId="0" applyNumberFormat="1" applyFont="1" applyFill="1" applyBorder="1" applyAlignment="1">
      <alignment horizontal="center" vertical="center" shrinkToFit="1"/>
    </xf>
    <xf numFmtId="4" fontId="8" fillId="3" borderId="5" xfId="0" applyNumberFormat="1" applyFont="1" applyFill="1" applyBorder="1" applyAlignment="1">
      <alignment horizontal="center" vertical="center" shrinkToFit="1"/>
    </xf>
    <xf numFmtId="4" fontId="2" fillId="6" borderId="12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 wrapText="1"/>
    </xf>
    <xf numFmtId="0" fontId="2" fillId="6" borderId="4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shrinkToFit="1"/>
    </xf>
    <xf numFmtId="0" fontId="2" fillId="7" borderId="1" xfId="0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shrinkToFit="1"/>
    </xf>
    <xf numFmtId="4" fontId="2" fillId="7" borderId="5" xfId="0" applyNumberFormat="1" applyFont="1" applyFill="1" applyBorder="1" applyAlignment="1">
      <alignment horizontal="center" vertical="center" shrinkToFit="1"/>
    </xf>
    <xf numFmtId="0" fontId="2" fillId="6" borderId="1" xfId="0" applyFont="1" applyFill="1" applyBorder="1" applyAlignment="1">
      <alignment vertical="top" wrapText="1"/>
    </xf>
    <xf numFmtId="0" fontId="2" fillId="6" borderId="2" xfId="0" applyFont="1" applyFill="1" applyBorder="1" applyAlignment="1">
      <alignment horizontal="center" vertical="top" wrapText="1"/>
    </xf>
    <xf numFmtId="49" fontId="5" fillId="6" borderId="1" xfId="0" applyNumberFormat="1" applyFont="1" applyFill="1" applyBorder="1" applyAlignment="1">
      <alignment horizontal="center" vertical="center" shrinkToFit="1"/>
    </xf>
    <xf numFmtId="0" fontId="2" fillId="7" borderId="2" xfId="0" applyFont="1" applyFill="1" applyBorder="1" applyAlignment="1">
      <alignment horizontal="left" vertical="top" wrapText="1"/>
    </xf>
    <xf numFmtId="49" fontId="5" fillId="7" borderId="1" xfId="0" applyNumberFormat="1" applyFont="1" applyFill="1" applyBorder="1" applyAlignment="1">
      <alignment horizontal="center" vertical="center" shrinkToFit="1"/>
    </xf>
    <xf numFmtId="4" fontId="2" fillId="7" borderId="1" xfId="0" applyNumberFormat="1" applyFont="1" applyFill="1" applyBorder="1" applyAlignment="1">
      <alignment horizontal="center" vertical="center" shrinkToFit="1"/>
    </xf>
    <xf numFmtId="0" fontId="2" fillId="7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0" fontId="2" fillId="7" borderId="2" xfId="0" applyFont="1" applyFill="1" applyBorder="1" applyAlignment="1">
      <alignment vertical="top" wrapText="1"/>
    </xf>
    <xf numFmtId="4" fontId="2" fillId="4" borderId="12" xfId="0" applyNumberFormat="1" applyFont="1" applyFill="1" applyBorder="1" applyAlignment="1">
      <alignment horizontal="center" vertical="center" shrinkToFit="1"/>
    </xf>
    <xf numFmtId="0" fontId="2" fillId="6" borderId="2" xfId="0" applyFont="1" applyFill="1" applyBorder="1" applyAlignment="1">
      <alignment vertical="top" wrapText="1"/>
    </xf>
    <xf numFmtId="0" fontId="11" fillId="8" borderId="18" xfId="0" applyFont="1" applyFill="1" applyBorder="1" applyAlignment="1">
      <alignment horizontal="center" vertical="center" wrapText="1"/>
    </xf>
    <xf numFmtId="49" fontId="11" fillId="8" borderId="19" xfId="0" applyNumberFormat="1" applyFont="1" applyFill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center" vertical="center" wrapText="1"/>
    </xf>
    <xf numFmtId="4" fontId="11" fillId="8" borderId="3" xfId="0" applyNumberFormat="1" applyFont="1" applyFill="1" applyBorder="1" applyAlignment="1">
      <alignment horizontal="center" vertical="center" wrapText="1"/>
    </xf>
    <xf numFmtId="49" fontId="8" fillId="7" borderId="1" xfId="0" applyNumberFormat="1" applyFont="1" applyFill="1" applyBorder="1" applyAlignment="1">
      <alignment horizontal="center" vertical="center" shrinkToFit="1"/>
    </xf>
    <xf numFmtId="4" fontId="8" fillId="7" borderId="5" xfId="0" applyNumberFormat="1" applyFont="1" applyFill="1" applyBorder="1" applyAlignment="1">
      <alignment horizontal="center" vertical="center" shrinkToFit="1"/>
    </xf>
    <xf numFmtId="0" fontId="8" fillId="6" borderId="1" xfId="0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shrinkToFit="1"/>
    </xf>
    <xf numFmtId="4" fontId="8" fillId="6" borderId="5" xfId="0" applyNumberFormat="1" applyFont="1" applyFill="1" applyBorder="1" applyAlignment="1">
      <alignment horizontal="center" vertical="center" shrinkToFit="1"/>
    </xf>
    <xf numFmtId="49" fontId="2" fillId="3" borderId="20" xfId="0" applyNumberFormat="1" applyFont="1" applyFill="1" applyBorder="1" applyAlignment="1">
      <alignment horizontal="center" vertical="center" shrinkToFit="1"/>
    </xf>
    <xf numFmtId="4" fontId="2" fillId="3" borderId="21" xfId="0" applyNumberFormat="1" applyFont="1" applyFill="1" applyBorder="1" applyAlignment="1">
      <alignment horizontal="center" vertical="center" shrinkToFit="1"/>
    </xf>
    <xf numFmtId="168" fontId="2" fillId="3" borderId="22" xfId="0" applyNumberFormat="1" applyFont="1" applyFill="1" applyBorder="1" applyAlignment="1">
      <alignment horizontal="center" vertical="center" wrapText="1" shrinkToFit="1"/>
    </xf>
    <xf numFmtId="0" fontId="2" fillId="7" borderId="23" xfId="0" applyFont="1" applyFill="1" applyBorder="1" applyAlignment="1">
      <alignment horizontal="center" vertical="center" wrapText="1"/>
    </xf>
    <xf numFmtId="49" fontId="2" fillId="7" borderId="23" xfId="0" applyNumberFormat="1" applyFont="1" applyFill="1" applyBorder="1" applyAlignment="1">
      <alignment horizontal="center" vertical="center" shrinkToFit="1"/>
    </xf>
    <xf numFmtId="4" fontId="2" fillId="7" borderId="24" xfId="0" applyNumberFormat="1" applyFont="1" applyFill="1" applyBorder="1" applyAlignment="1">
      <alignment horizontal="center" vertical="center" shrinkToFit="1"/>
    </xf>
    <xf numFmtId="0" fontId="11" fillId="8" borderId="25" xfId="0" applyFont="1" applyFill="1" applyBorder="1" applyAlignment="1">
      <alignment horizontal="center" vertical="center" wrapText="1"/>
    </xf>
    <xf numFmtId="49" fontId="11" fillId="8" borderId="26" xfId="0" applyNumberFormat="1" applyFont="1" applyFill="1" applyBorder="1" applyAlignment="1">
      <alignment horizontal="center" vertical="center" wrapText="1"/>
    </xf>
    <xf numFmtId="0" fontId="11" fillId="8" borderId="26" xfId="0" applyFont="1" applyFill="1" applyBorder="1" applyAlignment="1">
      <alignment horizontal="center" vertical="center" wrapText="1"/>
    </xf>
    <xf numFmtId="4" fontId="11" fillId="2" borderId="27" xfId="0" applyNumberFormat="1" applyFont="1" applyFill="1" applyBorder="1" applyAlignment="1">
      <alignment horizontal="center" vertical="center" wrapText="1"/>
    </xf>
    <xf numFmtId="168" fontId="11" fillId="2" borderId="28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top" wrapText="1"/>
    </xf>
    <xf numFmtId="4" fontId="13" fillId="2" borderId="1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4" fontId="11" fillId="8" borderId="26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49" fontId="15" fillId="4" borderId="1" xfId="0" applyNumberFormat="1" applyFont="1" applyFill="1" applyBorder="1" applyAlignment="1">
      <alignment horizontal="center" vertical="center" shrinkToFit="1"/>
    </xf>
    <xf numFmtId="4" fontId="15" fillId="4" borderId="5" xfId="0" applyNumberFormat="1" applyFont="1" applyFill="1" applyBorder="1" applyAlignment="1">
      <alignment horizontal="center" vertical="center" shrinkToFit="1"/>
    </xf>
    <xf numFmtId="4" fontId="5" fillId="4" borderId="5" xfId="0" applyNumberFormat="1" applyFont="1" applyFill="1" applyBorder="1" applyAlignment="1">
      <alignment horizontal="center" vertical="center" shrinkToFit="1"/>
    </xf>
    <xf numFmtId="4" fontId="1" fillId="0" borderId="0" xfId="0" applyNumberFormat="1" applyFont="1" applyAlignment="1">
      <alignment/>
    </xf>
    <xf numFmtId="4" fontId="11" fillId="2" borderId="29" xfId="0" applyNumberFormat="1" applyFont="1" applyFill="1" applyBorder="1" applyAlignment="1">
      <alignment horizontal="center" vertical="center" wrapText="1"/>
    </xf>
    <xf numFmtId="4" fontId="11" fillId="8" borderId="1" xfId="0" applyNumberFormat="1" applyFont="1" applyFill="1" applyBorder="1" applyAlignment="1">
      <alignment horizontal="center"/>
    </xf>
    <xf numFmtId="4" fontId="11" fillId="8" borderId="1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center" wrapText="1"/>
    </xf>
    <xf numFmtId="49" fontId="15" fillId="5" borderId="1" xfId="0" applyNumberFormat="1" applyFont="1" applyFill="1" applyBorder="1" applyAlignment="1">
      <alignment horizontal="center" vertical="center" shrinkToFit="1"/>
    </xf>
    <xf numFmtId="4" fontId="15" fillId="5" borderId="8" xfId="0" applyNumberFormat="1" applyFont="1" applyFill="1" applyBorder="1" applyAlignment="1">
      <alignment horizontal="center" vertical="center" shrinkToFit="1"/>
    </xf>
    <xf numFmtId="168" fontId="15" fillId="5" borderId="8" xfId="0" applyNumberFormat="1" applyFont="1" applyFill="1" applyBorder="1" applyAlignment="1">
      <alignment horizontal="center" vertical="center" wrapText="1" shrinkToFit="1"/>
    </xf>
    <xf numFmtId="4" fontId="15" fillId="5" borderId="1" xfId="0" applyNumberFormat="1" applyFont="1" applyFill="1" applyBorder="1" applyAlignment="1">
      <alignment horizontal="center" vertical="center" shrinkToFit="1"/>
    </xf>
    <xf numFmtId="0" fontId="8" fillId="6" borderId="1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 wrapText="1"/>
    </xf>
    <xf numFmtId="169" fontId="2" fillId="6" borderId="1" xfId="0" applyNumberFormat="1" applyFont="1" applyFill="1" applyBorder="1" applyAlignment="1">
      <alignment horizontal="center" vertical="center" shrinkToFit="1"/>
    </xf>
    <xf numFmtId="169" fontId="2" fillId="3" borderId="1" xfId="0" applyNumberFormat="1" applyFont="1" applyFill="1" applyBorder="1" applyAlignment="1">
      <alignment horizontal="center" vertical="center" shrinkToFit="1"/>
    </xf>
    <xf numFmtId="169" fontId="2" fillId="7" borderId="1" xfId="0" applyNumberFormat="1" applyFont="1" applyFill="1" applyBorder="1" applyAlignment="1">
      <alignment horizontal="center" vertical="center" shrinkToFit="1"/>
    </xf>
    <xf numFmtId="169" fontId="11" fillId="8" borderId="3" xfId="0" applyNumberFormat="1" applyFont="1" applyFill="1" applyBorder="1" applyAlignment="1">
      <alignment horizontal="center" vertical="center" wrapText="1"/>
    </xf>
    <xf numFmtId="169" fontId="11" fillId="8" borderId="1" xfId="0" applyNumberFormat="1" applyFont="1" applyFill="1" applyBorder="1" applyAlignment="1">
      <alignment horizontal="center"/>
    </xf>
    <xf numFmtId="169" fontId="5" fillId="7" borderId="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5"/>
  <sheetViews>
    <sheetView showGridLines="0" tabSelected="1" workbookViewId="0" topLeftCell="A472">
      <selection activeCell="G332" sqref="G332:G333"/>
    </sheetView>
  </sheetViews>
  <sheetFormatPr defaultColWidth="9.00390625" defaultRowHeight="12.75" outlineLevelRow="6"/>
  <cols>
    <col min="1" max="1" width="58.75390625" style="2" customWidth="1"/>
    <col min="2" max="2" width="6.125" style="18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64" hidden="1" customWidth="1"/>
    <col min="25" max="25" width="11.875" style="56" hidden="1" customWidth="1"/>
    <col min="26" max="16384" width="9.125" style="2" customWidth="1"/>
  </cols>
  <sheetData>
    <row r="1" spans="2:23" ht="18.75">
      <c r="B1" s="174" t="s">
        <v>370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</row>
    <row r="2" spans="2:23" ht="18.75">
      <c r="B2" s="175" t="s">
        <v>197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</row>
    <row r="3" spans="2:22" ht="18.75">
      <c r="B3" s="2"/>
      <c r="C3" s="174" t="s">
        <v>357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</row>
    <row r="5" spans="2:25" ht="18.75">
      <c r="B5" s="174" t="s">
        <v>314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97"/>
      <c r="Y5" s="2"/>
    </row>
    <row r="6" spans="2:25" ht="18.75" customHeight="1">
      <c r="B6" s="175" t="s">
        <v>197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98"/>
      <c r="Y6" s="2"/>
    </row>
    <row r="7" spans="2:25" ht="18.75">
      <c r="B7" s="2"/>
      <c r="C7" s="174" t="s">
        <v>315</v>
      </c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X7" s="2"/>
      <c r="Y7" s="2"/>
    </row>
    <row r="8" spans="2:25" ht="12.75">
      <c r="B8" s="2"/>
      <c r="X8" s="2"/>
      <c r="Y8" s="2"/>
    </row>
    <row r="9" spans="2:25" ht="12.75">
      <c r="B9" s="2"/>
      <c r="X9" s="2"/>
      <c r="Y9" s="2"/>
    </row>
    <row r="10" spans="1:25" ht="30.75" customHeight="1">
      <c r="A10" s="177" t="s">
        <v>198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X10" s="2"/>
      <c r="Y10" s="2"/>
    </row>
    <row r="11" spans="1:25" ht="57" customHeight="1">
      <c r="A11" s="176" t="s">
        <v>206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X11" s="2"/>
      <c r="Y11" s="2"/>
    </row>
    <row r="12" spans="1:25" ht="16.5" thickBot="1">
      <c r="A12" s="59"/>
      <c r="B12" s="59"/>
      <c r="C12" s="59"/>
      <c r="D12" s="59"/>
      <c r="E12" s="59"/>
      <c r="F12" s="59"/>
      <c r="G12" s="59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Y12" s="67" t="s">
        <v>182</v>
      </c>
    </row>
    <row r="13" spans="1:25" ht="48" thickBot="1">
      <c r="A13" s="43" t="s">
        <v>0</v>
      </c>
      <c r="B13" s="43" t="s">
        <v>150</v>
      </c>
      <c r="C13" s="43" t="s">
        <v>1</v>
      </c>
      <c r="D13" s="43" t="s">
        <v>2</v>
      </c>
      <c r="E13" s="43" t="s">
        <v>3</v>
      </c>
      <c r="F13" s="44" t="s">
        <v>4</v>
      </c>
      <c r="G13" s="43" t="s">
        <v>49</v>
      </c>
      <c r="H13" s="26" t="s">
        <v>49</v>
      </c>
      <c r="I13" s="4" t="s">
        <v>49</v>
      </c>
      <c r="J13" s="4" t="s">
        <v>49</v>
      </c>
      <c r="K13" s="4" t="s">
        <v>49</v>
      </c>
      <c r="L13" s="4" t="s">
        <v>49</v>
      </c>
      <c r="M13" s="4" t="s">
        <v>49</v>
      </c>
      <c r="N13" s="4" t="s">
        <v>49</v>
      </c>
      <c r="O13" s="4" t="s">
        <v>49</v>
      </c>
      <c r="P13" s="4" t="s">
        <v>49</v>
      </c>
      <c r="Q13" s="4" t="s">
        <v>49</v>
      </c>
      <c r="R13" s="4" t="s">
        <v>49</v>
      </c>
      <c r="S13" s="4" t="s">
        <v>49</v>
      </c>
      <c r="T13" s="4" t="s">
        <v>49</v>
      </c>
      <c r="U13" s="4" t="s">
        <v>49</v>
      </c>
      <c r="V13" s="4" t="s">
        <v>49</v>
      </c>
      <c r="W13" s="51" t="s">
        <v>49</v>
      </c>
      <c r="X13" s="68" t="s">
        <v>187</v>
      </c>
      <c r="Y13" s="57" t="s">
        <v>183</v>
      </c>
    </row>
    <row r="14" spans="1:25" ht="29.25" thickBot="1">
      <c r="A14" s="123" t="s">
        <v>151</v>
      </c>
      <c r="B14" s="124">
        <v>951</v>
      </c>
      <c r="C14" s="124" t="s">
        <v>152</v>
      </c>
      <c r="D14" s="124" t="s">
        <v>6</v>
      </c>
      <c r="E14" s="124" t="s">
        <v>5</v>
      </c>
      <c r="F14" s="125"/>
      <c r="G14" s="171">
        <f aca="true" t="shared" si="0" ref="G14:X14">G17+G152+G156+G163+G196+G210+G233+G268+G294+G308+G319+G324</f>
        <v>128397.20799999997</v>
      </c>
      <c r="H14" s="31" t="e">
        <f t="shared" si="0"/>
        <v>#REF!</v>
      </c>
      <c r="I14" s="31" t="e">
        <f t="shared" si="0"/>
        <v>#REF!</v>
      </c>
      <c r="J14" s="31" t="e">
        <f t="shared" si="0"/>
        <v>#REF!</v>
      </c>
      <c r="K14" s="31" t="e">
        <f t="shared" si="0"/>
        <v>#REF!</v>
      </c>
      <c r="L14" s="31" t="e">
        <f t="shared" si="0"/>
        <v>#REF!</v>
      </c>
      <c r="M14" s="31" t="e">
        <f t="shared" si="0"/>
        <v>#REF!</v>
      </c>
      <c r="N14" s="31" t="e">
        <f t="shared" si="0"/>
        <v>#REF!</v>
      </c>
      <c r="O14" s="31" t="e">
        <f t="shared" si="0"/>
        <v>#REF!</v>
      </c>
      <c r="P14" s="31" t="e">
        <f t="shared" si="0"/>
        <v>#REF!</v>
      </c>
      <c r="Q14" s="31" t="e">
        <f t="shared" si="0"/>
        <v>#REF!</v>
      </c>
      <c r="R14" s="31" t="e">
        <f t="shared" si="0"/>
        <v>#REF!</v>
      </c>
      <c r="S14" s="31" t="e">
        <f t="shared" si="0"/>
        <v>#REF!</v>
      </c>
      <c r="T14" s="31" t="e">
        <f t="shared" si="0"/>
        <v>#REF!</v>
      </c>
      <c r="U14" s="31" t="e">
        <f t="shared" si="0"/>
        <v>#REF!</v>
      </c>
      <c r="V14" s="31" t="e">
        <f t="shared" si="0"/>
        <v>#REF!</v>
      </c>
      <c r="W14" s="31" t="e">
        <f t="shared" si="0"/>
        <v>#REF!</v>
      </c>
      <c r="X14" s="70" t="e">
        <f t="shared" si="0"/>
        <v>#REF!</v>
      </c>
      <c r="Y14" s="69" t="e">
        <f aca="true" t="shared" si="1" ref="Y14:Y21">X14/G14*100</f>
        <v>#REF!</v>
      </c>
    </row>
    <row r="15" spans="1:27" ht="16.5" thickBot="1">
      <c r="A15" s="144" t="s">
        <v>302</v>
      </c>
      <c r="B15" s="124">
        <v>951</v>
      </c>
      <c r="C15" s="124" t="s">
        <v>152</v>
      </c>
      <c r="D15" s="124" t="s">
        <v>6</v>
      </c>
      <c r="E15" s="124" t="s">
        <v>5</v>
      </c>
      <c r="F15" s="140"/>
      <c r="G15" s="172">
        <f>G18+G24+G43+G66+G80+G85+G93+G101+G110+G132+G139+G146+G153+G157+G177+G198+G226+G271+G309+G314+G320+G326+G182+G55+G75+G170+G276+G279</f>
        <v>93061.00799999999</v>
      </c>
      <c r="H15" s="155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2"/>
      <c r="Y15" s="69"/>
      <c r="AA15" s="154"/>
    </row>
    <row r="16" spans="1:25" ht="16.5" thickBot="1">
      <c r="A16" s="143" t="s">
        <v>71</v>
      </c>
      <c r="B16" s="124">
        <v>951</v>
      </c>
      <c r="C16" s="124" t="s">
        <v>152</v>
      </c>
      <c r="D16" s="124" t="s">
        <v>6</v>
      </c>
      <c r="E16" s="124" t="s">
        <v>5</v>
      </c>
      <c r="F16" s="140"/>
      <c r="G16" s="172">
        <f>G121+G164+G205+G211+G234+G269+G295</f>
        <v>35336.2</v>
      </c>
      <c r="H16" s="155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2"/>
      <c r="Y16" s="69"/>
    </row>
    <row r="17" spans="1:25" ht="18.75" customHeight="1" outlineLevel="2" thickBot="1">
      <c r="A17" s="32" t="s">
        <v>117</v>
      </c>
      <c r="B17" s="19">
        <v>951</v>
      </c>
      <c r="C17" s="14" t="s">
        <v>116</v>
      </c>
      <c r="D17" s="14" t="s">
        <v>6</v>
      </c>
      <c r="E17" s="14" t="s">
        <v>5</v>
      </c>
      <c r="F17" s="14"/>
      <c r="G17" s="33">
        <f>G18+G24+G43+G66+G80+G84+G55+G75</f>
        <v>57207.48999999998</v>
      </c>
      <c r="H17" s="33" t="e">
        <f>H18+H24+H43+#REF!+H66+#REF!+H80+H84</f>
        <v>#REF!</v>
      </c>
      <c r="I17" s="33" t="e">
        <f>I18+I24+I43+#REF!+I66+#REF!+I80+I84</f>
        <v>#REF!</v>
      </c>
      <c r="J17" s="33" t="e">
        <f>J18+J24+J43+#REF!+J66+#REF!+J80+J84</f>
        <v>#REF!</v>
      </c>
      <c r="K17" s="33" t="e">
        <f>K18+K24+K43+#REF!+K66+#REF!+K80+K84</f>
        <v>#REF!</v>
      </c>
      <c r="L17" s="33" t="e">
        <f>L18+L24+L43+#REF!+L66+#REF!+L80+L84</f>
        <v>#REF!</v>
      </c>
      <c r="M17" s="33" t="e">
        <f>M18+M24+M43+#REF!+M66+#REF!+M80+M84</f>
        <v>#REF!</v>
      </c>
      <c r="N17" s="33" t="e">
        <f>N18+N24+N43+#REF!+N66+#REF!+N80+N84</f>
        <v>#REF!</v>
      </c>
      <c r="O17" s="33" t="e">
        <f>O18+O24+O43+#REF!+O66+#REF!+O80+O84</f>
        <v>#REF!</v>
      </c>
      <c r="P17" s="33" t="e">
        <f>P18+P24+P43+#REF!+P66+#REF!+P80+P84</f>
        <v>#REF!</v>
      </c>
      <c r="Q17" s="33" t="e">
        <f>Q18+Q24+Q43+#REF!+Q66+#REF!+Q80+Q84</f>
        <v>#REF!</v>
      </c>
      <c r="R17" s="33" t="e">
        <f>R18+R24+R43+#REF!+R66+#REF!+R80+R84</f>
        <v>#REF!</v>
      </c>
      <c r="S17" s="33" t="e">
        <f>S18+S24+S43+#REF!+S66+#REF!+S80+S84</f>
        <v>#REF!</v>
      </c>
      <c r="T17" s="33" t="e">
        <f>T18+T24+T43+#REF!+T66+#REF!+T80+T84</f>
        <v>#REF!</v>
      </c>
      <c r="U17" s="33" t="e">
        <f>U18+U24+U43+#REF!+U66+#REF!+U80+U84</f>
        <v>#REF!</v>
      </c>
      <c r="V17" s="33" t="e">
        <f>V18+V24+V43+#REF!+V66+#REF!+V80+V84</f>
        <v>#REF!</v>
      </c>
      <c r="W17" s="33" t="e">
        <f>W18+W24+W43+#REF!+W66+#REF!+W80+W84</f>
        <v>#REF!</v>
      </c>
      <c r="X17" s="71" t="e">
        <f>X18+X24+X43+#REF!+X66+#REF!+X80+X84</f>
        <v>#REF!</v>
      </c>
      <c r="Y17" s="69" t="e">
        <f t="shared" si="1"/>
        <v>#REF!</v>
      </c>
    </row>
    <row r="18" spans="1:25" ht="48.75" customHeight="1" outlineLevel="3" thickBot="1">
      <c r="A18" s="34" t="s">
        <v>50</v>
      </c>
      <c r="B18" s="20">
        <v>951</v>
      </c>
      <c r="C18" s="9" t="s">
        <v>7</v>
      </c>
      <c r="D18" s="9" t="s">
        <v>6</v>
      </c>
      <c r="E18" s="9" t="s">
        <v>5</v>
      </c>
      <c r="F18" s="9"/>
      <c r="G18" s="35">
        <f>G19</f>
        <v>1782.3400000000001</v>
      </c>
      <c r="H18" s="35">
        <f aca="true" t="shared" si="2" ref="H18:X18">H19</f>
        <v>1204.8</v>
      </c>
      <c r="I18" s="35">
        <f t="shared" si="2"/>
        <v>1204.8</v>
      </c>
      <c r="J18" s="35">
        <f t="shared" si="2"/>
        <v>1204.8</v>
      </c>
      <c r="K18" s="35">
        <f t="shared" si="2"/>
        <v>1204.8</v>
      </c>
      <c r="L18" s="35">
        <f t="shared" si="2"/>
        <v>1204.8</v>
      </c>
      <c r="M18" s="35">
        <f t="shared" si="2"/>
        <v>1204.8</v>
      </c>
      <c r="N18" s="35">
        <f t="shared" si="2"/>
        <v>1204.8</v>
      </c>
      <c r="O18" s="35">
        <f t="shared" si="2"/>
        <v>1204.8</v>
      </c>
      <c r="P18" s="35">
        <f t="shared" si="2"/>
        <v>1204.8</v>
      </c>
      <c r="Q18" s="35">
        <f t="shared" si="2"/>
        <v>1204.8</v>
      </c>
      <c r="R18" s="35">
        <f t="shared" si="2"/>
        <v>1204.8</v>
      </c>
      <c r="S18" s="35">
        <f t="shared" si="2"/>
        <v>1204.8</v>
      </c>
      <c r="T18" s="35">
        <f t="shared" si="2"/>
        <v>1204.8</v>
      </c>
      <c r="U18" s="35">
        <f t="shared" si="2"/>
        <v>1204.8</v>
      </c>
      <c r="V18" s="35">
        <f t="shared" si="2"/>
        <v>1204.8</v>
      </c>
      <c r="W18" s="35">
        <f t="shared" si="2"/>
        <v>1204.8</v>
      </c>
      <c r="X18" s="72">
        <f t="shared" si="2"/>
        <v>1147.63638</v>
      </c>
      <c r="Y18" s="69">
        <f t="shared" si="1"/>
        <v>64.38930731510261</v>
      </c>
    </row>
    <row r="19" spans="1:25" ht="64.5" customHeight="1" outlineLevel="3" thickBot="1">
      <c r="A19" s="36" t="s">
        <v>85</v>
      </c>
      <c r="B19" s="21">
        <v>951</v>
      </c>
      <c r="C19" s="11" t="s">
        <v>7</v>
      </c>
      <c r="D19" s="11" t="s">
        <v>86</v>
      </c>
      <c r="E19" s="11" t="s">
        <v>5</v>
      </c>
      <c r="F19" s="11"/>
      <c r="G19" s="37">
        <f>G20</f>
        <v>1782.3400000000001</v>
      </c>
      <c r="H19" s="37">
        <f aca="true" t="shared" si="3" ref="H19:X20">H20</f>
        <v>1204.8</v>
      </c>
      <c r="I19" s="37">
        <f t="shared" si="3"/>
        <v>1204.8</v>
      </c>
      <c r="J19" s="37">
        <f t="shared" si="3"/>
        <v>1204.8</v>
      </c>
      <c r="K19" s="37">
        <f t="shared" si="3"/>
        <v>1204.8</v>
      </c>
      <c r="L19" s="37">
        <f t="shared" si="3"/>
        <v>1204.8</v>
      </c>
      <c r="M19" s="37">
        <f t="shared" si="3"/>
        <v>1204.8</v>
      </c>
      <c r="N19" s="37">
        <f t="shared" si="3"/>
        <v>1204.8</v>
      </c>
      <c r="O19" s="37">
        <f t="shared" si="3"/>
        <v>1204.8</v>
      </c>
      <c r="P19" s="37">
        <f t="shared" si="3"/>
        <v>1204.8</v>
      </c>
      <c r="Q19" s="37">
        <f t="shared" si="3"/>
        <v>1204.8</v>
      </c>
      <c r="R19" s="37">
        <f t="shared" si="3"/>
        <v>1204.8</v>
      </c>
      <c r="S19" s="37">
        <f t="shared" si="3"/>
        <v>1204.8</v>
      </c>
      <c r="T19" s="37">
        <f t="shared" si="3"/>
        <v>1204.8</v>
      </c>
      <c r="U19" s="37">
        <f t="shared" si="3"/>
        <v>1204.8</v>
      </c>
      <c r="V19" s="37">
        <f t="shared" si="3"/>
        <v>1204.8</v>
      </c>
      <c r="W19" s="37">
        <f t="shared" si="3"/>
        <v>1204.8</v>
      </c>
      <c r="X19" s="73">
        <f t="shared" si="3"/>
        <v>1147.63638</v>
      </c>
      <c r="Y19" s="69">
        <f t="shared" si="1"/>
        <v>64.38930731510261</v>
      </c>
    </row>
    <row r="20" spans="1:25" ht="16.5" outlineLevel="4" thickBot="1">
      <c r="A20" s="106" t="s">
        <v>51</v>
      </c>
      <c r="B20" s="107">
        <v>951</v>
      </c>
      <c r="C20" s="108" t="s">
        <v>7</v>
      </c>
      <c r="D20" s="108" t="s">
        <v>8</v>
      </c>
      <c r="E20" s="108" t="s">
        <v>5</v>
      </c>
      <c r="F20" s="108"/>
      <c r="G20" s="40">
        <f>G21</f>
        <v>1782.3400000000001</v>
      </c>
      <c r="H20" s="39">
        <f t="shared" si="3"/>
        <v>1204.8</v>
      </c>
      <c r="I20" s="39">
        <f t="shared" si="3"/>
        <v>1204.8</v>
      </c>
      <c r="J20" s="39">
        <f t="shared" si="3"/>
        <v>1204.8</v>
      </c>
      <c r="K20" s="39">
        <f t="shared" si="3"/>
        <v>1204.8</v>
      </c>
      <c r="L20" s="39">
        <f t="shared" si="3"/>
        <v>1204.8</v>
      </c>
      <c r="M20" s="39">
        <f t="shared" si="3"/>
        <v>1204.8</v>
      </c>
      <c r="N20" s="39">
        <f t="shared" si="3"/>
        <v>1204.8</v>
      </c>
      <c r="O20" s="39">
        <f t="shared" si="3"/>
        <v>1204.8</v>
      </c>
      <c r="P20" s="39">
        <f t="shared" si="3"/>
        <v>1204.8</v>
      </c>
      <c r="Q20" s="39">
        <f t="shared" si="3"/>
        <v>1204.8</v>
      </c>
      <c r="R20" s="39">
        <f t="shared" si="3"/>
        <v>1204.8</v>
      </c>
      <c r="S20" s="39">
        <f t="shared" si="3"/>
        <v>1204.8</v>
      </c>
      <c r="T20" s="39">
        <f t="shared" si="3"/>
        <v>1204.8</v>
      </c>
      <c r="U20" s="39">
        <f t="shared" si="3"/>
        <v>1204.8</v>
      </c>
      <c r="V20" s="39">
        <f t="shared" si="3"/>
        <v>1204.8</v>
      </c>
      <c r="W20" s="39">
        <f t="shared" si="3"/>
        <v>1204.8</v>
      </c>
      <c r="X20" s="74">
        <f t="shared" si="3"/>
        <v>1147.63638</v>
      </c>
      <c r="Y20" s="69">
        <f t="shared" si="1"/>
        <v>64.38930731510261</v>
      </c>
    </row>
    <row r="21" spans="1:25" ht="32.25" outlineLevel="5" thickBot="1">
      <c r="A21" s="5" t="s">
        <v>210</v>
      </c>
      <c r="B21" s="22">
        <v>951</v>
      </c>
      <c r="C21" s="6" t="s">
        <v>7</v>
      </c>
      <c r="D21" s="6" t="s">
        <v>8</v>
      </c>
      <c r="E21" s="6" t="s">
        <v>207</v>
      </c>
      <c r="F21" s="6"/>
      <c r="G21" s="39">
        <f>G22+G23</f>
        <v>1782.3400000000001</v>
      </c>
      <c r="H21" s="29">
        <v>1204.8</v>
      </c>
      <c r="I21" s="7">
        <v>1204.8</v>
      </c>
      <c r="J21" s="7">
        <v>1204.8</v>
      </c>
      <c r="K21" s="7">
        <v>1204.8</v>
      </c>
      <c r="L21" s="7">
        <v>1204.8</v>
      </c>
      <c r="M21" s="7">
        <v>1204.8</v>
      </c>
      <c r="N21" s="7">
        <v>1204.8</v>
      </c>
      <c r="O21" s="7">
        <v>1204.8</v>
      </c>
      <c r="P21" s="7">
        <v>1204.8</v>
      </c>
      <c r="Q21" s="7">
        <v>1204.8</v>
      </c>
      <c r="R21" s="7">
        <v>1204.8</v>
      </c>
      <c r="S21" s="7">
        <v>1204.8</v>
      </c>
      <c r="T21" s="7">
        <v>1204.8</v>
      </c>
      <c r="U21" s="7">
        <v>1204.8</v>
      </c>
      <c r="V21" s="7">
        <v>1204.8</v>
      </c>
      <c r="W21" s="54">
        <v>1204.8</v>
      </c>
      <c r="X21" s="75">
        <v>1147.63638</v>
      </c>
      <c r="Y21" s="69">
        <f t="shared" si="1"/>
        <v>64.38930731510261</v>
      </c>
    </row>
    <row r="22" spans="1:25" ht="16.5" outlineLevel="5" thickBot="1">
      <c r="A22" s="105" t="s">
        <v>211</v>
      </c>
      <c r="B22" s="109">
        <v>951</v>
      </c>
      <c r="C22" s="110" t="s">
        <v>7</v>
      </c>
      <c r="D22" s="110" t="s">
        <v>8</v>
      </c>
      <c r="E22" s="110" t="s">
        <v>208</v>
      </c>
      <c r="F22" s="110"/>
      <c r="G22" s="111">
        <v>1781.14</v>
      </c>
      <c r="H22" s="65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85"/>
      <c r="Y22" s="69"/>
    </row>
    <row r="23" spans="1:25" ht="32.25" outlineLevel="5" thickBot="1">
      <c r="A23" s="105" t="s">
        <v>212</v>
      </c>
      <c r="B23" s="109">
        <v>951</v>
      </c>
      <c r="C23" s="110" t="s">
        <v>7</v>
      </c>
      <c r="D23" s="110" t="s">
        <v>8</v>
      </c>
      <c r="E23" s="110" t="s">
        <v>209</v>
      </c>
      <c r="F23" s="110"/>
      <c r="G23" s="111">
        <v>1.2</v>
      </c>
      <c r="H23" s="65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85"/>
      <c r="Y23" s="69"/>
    </row>
    <row r="24" spans="1:25" ht="64.5" customHeight="1" outlineLevel="6" thickBot="1">
      <c r="A24" s="34" t="s">
        <v>52</v>
      </c>
      <c r="B24" s="20">
        <v>951</v>
      </c>
      <c r="C24" s="9" t="s">
        <v>33</v>
      </c>
      <c r="D24" s="9" t="s">
        <v>6</v>
      </c>
      <c r="E24" s="9" t="s">
        <v>5</v>
      </c>
      <c r="F24" s="9"/>
      <c r="G24" s="35">
        <f>G25</f>
        <v>4147.61</v>
      </c>
      <c r="H24" s="35">
        <f aca="true" t="shared" si="4" ref="H24:X24">H25</f>
        <v>3842.2</v>
      </c>
      <c r="I24" s="35">
        <f t="shared" si="4"/>
        <v>3842.2</v>
      </c>
      <c r="J24" s="35">
        <f t="shared" si="4"/>
        <v>3842.2</v>
      </c>
      <c r="K24" s="35">
        <f t="shared" si="4"/>
        <v>3842.2</v>
      </c>
      <c r="L24" s="35">
        <f t="shared" si="4"/>
        <v>3842.2</v>
      </c>
      <c r="M24" s="35">
        <f t="shared" si="4"/>
        <v>3842.2</v>
      </c>
      <c r="N24" s="35">
        <f t="shared" si="4"/>
        <v>3842.2</v>
      </c>
      <c r="O24" s="35">
        <f t="shared" si="4"/>
        <v>3842.2</v>
      </c>
      <c r="P24" s="35">
        <f t="shared" si="4"/>
        <v>3842.2</v>
      </c>
      <c r="Q24" s="35">
        <f t="shared" si="4"/>
        <v>3842.2</v>
      </c>
      <c r="R24" s="35">
        <f t="shared" si="4"/>
        <v>3842.2</v>
      </c>
      <c r="S24" s="35">
        <f t="shared" si="4"/>
        <v>3842.2</v>
      </c>
      <c r="T24" s="35">
        <f t="shared" si="4"/>
        <v>3842.2</v>
      </c>
      <c r="U24" s="35">
        <f t="shared" si="4"/>
        <v>3842.2</v>
      </c>
      <c r="V24" s="35">
        <f t="shared" si="4"/>
        <v>3842.2</v>
      </c>
      <c r="W24" s="35">
        <f t="shared" si="4"/>
        <v>3842.2</v>
      </c>
      <c r="X24" s="76">
        <f t="shared" si="4"/>
        <v>2875.5162</v>
      </c>
      <c r="Y24" s="69">
        <f>X24/G24*100</f>
        <v>69.32947408266448</v>
      </c>
    </row>
    <row r="25" spans="1:25" ht="64.5" customHeight="1" outlineLevel="6" thickBot="1">
      <c r="A25" s="36" t="s">
        <v>85</v>
      </c>
      <c r="B25" s="21">
        <v>951</v>
      </c>
      <c r="C25" s="11" t="s">
        <v>33</v>
      </c>
      <c r="D25" s="11" t="s">
        <v>86</v>
      </c>
      <c r="E25" s="11" t="s">
        <v>5</v>
      </c>
      <c r="F25" s="11"/>
      <c r="G25" s="37">
        <f>G26+G36+G40</f>
        <v>4147.61</v>
      </c>
      <c r="H25" s="37">
        <f aca="true" t="shared" si="5" ref="H25:X25">H26+H36+H40</f>
        <v>3842.2</v>
      </c>
      <c r="I25" s="37">
        <f t="shared" si="5"/>
        <v>3842.2</v>
      </c>
      <c r="J25" s="37">
        <f t="shared" si="5"/>
        <v>3842.2</v>
      </c>
      <c r="K25" s="37">
        <f t="shared" si="5"/>
        <v>3842.2</v>
      </c>
      <c r="L25" s="37">
        <f t="shared" si="5"/>
        <v>3842.2</v>
      </c>
      <c r="M25" s="37">
        <f t="shared" si="5"/>
        <v>3842.2</v>
      </c>
      <c r="N25" s="37">
        <f t="shared" si="5"/>
        <v>3842.2</v>
      </c>
      <c r="O25" s="37">
        <f t="shared" si="5"/>
        <v>3842.2</v>
      </c>
      <c r="P25" s="37">
        <f t="shared" si="5"/>
        <v>3842.2</v>
      </c>
      <c r="Q25" s="37">
        <f t="shared" si="5"/>
        <v>3842.2</v>
      </c>
      <c r="R25" s="37">
        <f t="shared" si="5"/>
        <v>3842.2</v>
      </c>
      <c r="S25" s="37">
        <f t="shared" si="5"/>
        <v>3842.2</v>
      </c>
      <c r="T25" s="37">
        <f t="shared" si="5"/>
        <v>3842.2</v>
      </c>
      <c r="U25" s="37">
        <f t="shared" si="5"/>
        <v>3842.2</v>
      </c>
      <c r="V25" s="37">
        <f t="shared" si="5"/>
        <v>3842.2</v>
      </c>
      <c r="W25" s="37">
        <f t="shared" si="5"/>
        <v>3842.2</v>
      </c>
      <c r="X25" s="77">
        <f t="shared" si="5"/>
        <v>2875.5162</v>
      </c>
      <c r="Y25" s="69">
        <f>X25/G25*100</f>
        <v>69.32947408266448</v>
      </c>
    </row>
    <row r="26" spans="1:25" ht="16.5" outlineLevel="6" thickBot="1">
      <c r="A26" s="106" t="s">
        <v>53</v>
      </c>
      <c r="B26" s="107">
        <v>951</v>
      </c>
      <c r="C26" s="108" t="s">
        <v>33</v>
      </c>
      <c r="D26" s="108" t="s">
        <v>10</v>
      </c>
      <c r="E26" s="108" t="s">
        <v>5</v>
      </c>
      <c r="F26" s="108"/>
      <c r="G26" s="40">
        <f>G27+G30+G33</f>
        <v>2683.5299999999997</v>
      </c>
      <c r="H26" s="39">
        <f aca="true" t="shared" si="6" ref="H26:X26">H27</f>
        <v>2414.5</v>
      </c>
      <c r="I26" s="39">
        <f t="shared" si="6"/>
        <v>2414.5</v>
      </c>
      <c r="J26" s="39">
        <f t="shared" si="6"/>
        <v>2414.5</v>
      </c>
      <c r="K26" s="39">
        <f t="shared" si="6"/>
        <v>2414.5</v>
      </c>
      <c r="L26" s="39">
        <f t="shared" si="6"/>
        <v>2414.5</v>
      </c>
      <c r="M26" s="39">
        <f t="shared" si="6"/>
        <v>2414.5</v>
      </c>
      <c r="N26" s="39">
        <f t="shared" si="6"/>
        <v>2414.5</v>
      </c>
      <c r="O26" s="39">
        <f t="shared" si="6"/>
        <v>2414.5</v>
      </c>
      <c r="P26" s="39">
        <f t="shared" si="6"/>
        <v>2414.5</v>
      </c>
      <c r="Q26" s="39">
        <f t="shared" si="6"/>
        <v>2414.5</v>
      </c>
      <c r="R26" s="39">
        <f t="shared" si="6"/>
        <v>2414.5</v>
      </c>
      <c r="S26" s="39">
        <f t="shared" si="6"/>
        <v>2414.5</v>
      </c>
      <c r="T26" s="39">
        <f t="shared" si="6"/>
        <v>2414.5</v>
      </c>
      <c r="U26" s="39">
        <f t="shared" si="6"/>
        <v>2414.5</v>
      </c>
      <c r="V26" s="39">
        <f t="shared" si="6"/>
        <v>2414.5</v>
      </c>
      <c r="W26" s="39">
        <f t="shared" si="6"/>
        <v>2414.5</v>
      </c>
      <c r="X26" s="74">
        <f t="shared" si="6"/>
        <v>1860.127</v>
      </c>
      <c r="Y26" s="69">
        <f>X26/G26*100</f>
        <v>69.31642277149874</v>
      </c>
    </row>
    <row r="27" spans="1:25" ht="32.25" outlineLevel="6" thickBot="1">
      <c r="A27" s="5" t="s">
        <v>210</v>
      </c>
      <c r="B27" s="22">
        <v>951</v>
      </c>
      <c r="C27" s="6" t="s">
        <v>33</v>
      </c>
      <c r="D27" s="6" t="s">
        <v>10</v>
      </c>
      <c r="E27" s="6" t="s">
        <v>207</v>
      </c>
      <c r="F27" s="6"/>
      <c r="G27" s="39">
        <f>G28+G29</f>
        <v>2156.9199999999996</v>
      </c>
      <c r="H27" s="29">
        <v>2414.5</v>
      </c>
      <c r="I27" s="7">
        <v>2414.5</v>
      </c>
      <c r="J27" s="7">
        <v>2414.5</v>
      </c>
      <c r="K27" s="7">
        <v>2414.5</v>
      </c>
      <c r="L27" s="7">
        <v>2414.5</v>
      </c>
      <c r="M27" s="7">
        <v>2414.5</v>
      </c>
      <c r="N27" s="7">
        <v>2414.5</v>
      </c>
      <c r="O27" s="7">
        <v>2414.5</v>
      </c>
      <c r="P27" s="7">
        <v>2414.5</v>
      </c>
      <c r="Q27" s="7">
        <v>2414.5</v>
      </c>
      <c r="R27" s="7">
        <v>2414.5</v>
      </c>
      <c r="S27" s="7">
        <v>2414.5</v>
      </c>
      <c r="T27" s="7">
        <v>2414.5</v>
      </c>
      <c r="U27" s="7">
        <v>2414.5</v>
      </c>
      <c r="V27" s="7">
        <v>2414.5</v>
      </c>
      <c r="W27" s="54">
        <v>2414.5</v>
      </c>
      <c r="X27" s="75">
        <v>1860.127</v>
      </c>
      <c r="Y27" s="69">
        <f>X27/G27*100</f>
        <v>86.23996253917625</v>
      </c>
    </row>
    <row r="28" spans="1:25" ht="16.5" outlineLevel="6" thickBot="1">
      <c r="A28" s="105" t="s">
        <v>211</v>
      </c>
      <c r="B28" s="109">
        <v>951</v>
      </c>
      <c r="C28" s="110" t="s">
        <v>33</v>
      </c>
      <c r="D28" s="110" t="s">
        <v>10</v>
      </c>
      <c r="E28" s="110" t="s">
        <v>208</v>
      </c>
      <c r="F28" s="110"/>
      <c r="G28" s="111">
        <v>2155.72</v>
      </c>
      <c r="H28" s="65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85"/>
      <c r="Y28" s="69"/>
    </row>
    <row r="29" spans="1:25" ht="32.25" outlineLevel="6" thickBot="1">
      <c r="A29" s="105" t="s">
        <v>212</v>
      </c>
      <c r="B29" s="109">
        <v>951</v>
      </c>
      <c r="C29" s="110" t="s">
        <v>33</v>
      </c>
      <c r="D29" s="110" t="s">
        <v>10</v>
      </c>
      <c r="E29" s="110" t="s">
        <v>209</v>
      </c>
      <c r="F29" s="110"/>
      <c r="G29" s="111">
        <v>1.2</v>
      </c>
      <c r="H29" s="65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85"/>
      <c r="Y29" s="69"/>
    </row>
    <row r="30" spans="1:25" ht="32.25" outlineLevel="6" thickBot="1">
      <c r="A30" s="5" t="s">
        <v>219</v>
      </c>
      <c r="B30" s="22">
        <v>951</v>
      </c>
      <c r="C30" s="6" t="s">
        <v>33</v>
      </c>
      <c r="D30" s="6" t="s">
        <v>10</v>
      </c>
      <c r="E30" s="6" t="s">
        <v>213</v>
      </c>
      <c r="F30" s="6"/>
      <c r="G30" s="39">
        <f>G31+G32</f>
        <v>513.61</v>
      </c>
      <c r="H30" s="65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85"/>
      <c r="Y30" s="69"/>
    </row>
    <row r="31" spans="1:25" ht="32.25" outlineLevel="6" thickBot="1">
      <c r="A31" s="105" t="s">
        <v>220</v>
      </c>
      <c r="B31" s="109">
        <v>951</v>
      </c>
      <c r="C31" s="110" t="s">
        <v>33</v>
      </c>
      <c r="D31" s="110" t="s">
        <v>10</v>
      </c>
      <c r="E31" s="110" t="s">
        <v>214</v>
      </c>
      <c r="F31" s="110"/>
      <c r="G31" s="111">
        <v>157.92</v>
      </c>
      <c r="H31" s="65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85"/>
      <c r="Y31" s="69"/>
    </row>
    <row r="32" spans="1:25" ht="32.25" outlineLevel="6" thickBot="1">
      <c r="A32" s="105" t="s">
        <v>221</v>
      </c>
      <c r="B32" s="109">
        <v>951</v>
      </c>
      <c r="C32" s="110" t="s">
        <v>33</v>
      </c>
      <c r="D32" s="110" t="s">
        <v>10</v>
      </c>
      <c r="E32" s="110" t="s">
        <v>215</v>
      </c>
      <c r="F32" s="110"/>
      <c r="G32" s="111">
        <v>355.69</v>
      </c>
      <c r="H32" s="65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85"/>
      <c r="Y32" s="69"/>
    </row>
    <row r="33" spans="1:25" ht="16.5" outlineLevel="6" thickBot="1">
      <c r="A33" s="5" t="s">
        <v>222</v>
      </c>
      <c r="B33" s="22">
        <v>951</v>
      </c>
      <c r="C33" s="6" t="s">
        <v>33</v>
      </c>
      <c r="D33" s="6" t="s">
        <v>10</v>
      </c>
      <c r="E33" s="6" t="s">
        <v>216</v>
      </c>
      <c r="F33" s="6"/>
      <c r="G33" s="39">
        <f>G34+G35</f>
        <v>13</v>
      </c>
      <c r="H33" s="65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85"/>
      <c r="Y33" s="69"/>
    </row>
    <row r="34" spans="1:25" ht="32.25" outlineLevel="6" thickBot="1">
      <c r="A34" s="105" t="s">
        <v>223</v>
      </c>
      <c r="B34" s="109">
        <v>951</v>
      </c>
      <c r="C34" s="110" t="s">
        <v>33</v>
      </c>
      <c r="D34" s="110" t="s">
        <v>10</v>
      </c>
      <c r="E34" s="110" t="s">
        <v>217</v>
      </c>
      <c r="F34" s="110"/>
      <c r="G34" s="111">
        <v>7</v>
      </c>
      <c r="H34" s="65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85"/>
      <c r="Y34" s="69"/>
    </row>
    <row r="35" spans="1:25" ht="16.5" outlineLevel="6" thickBot="1">
      <c r="A35" s="105" t="s">
        <v>224</v>
      </c>
      <c r="B35" s="109">
        <v>951</v>
      </c>
      <c r="C35" s="110" t="s">
        <v>33</v>
      </c>
      <c r="D35" s="110" t="s">
        <v>10</v>
      </c>
      <c r="E35" s="110" t="s">
        <v>218</v>
      </c>
      <c r="F35" s="110"/>
      <c r="G35" s="111">
        <v>6</v>
      </c>
      <c r="H35" s="65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85"/>
      <c r="Y35" s="69"/>
    </row>
    <row r="36" spans="1:25" ht="32.25" customHeight="1" outlineLevel="6" thickBot="1">
      <c r="A36" s="106" t="s">
        <v>54</v>
      </c>
      <c r="B36" s="107">
        <v>951</v>
      </c>
      <c r="C36" s="108" t="s">
        <v>33</v>
      </c>
      <c r="D36" s="108" t="s">
        <v>34</v>
      </c>
      <c r="E36" s="108" t="s">
        <v>5</v>
      </c>
      <c r="F36" s="108"/>
      <c r="G36" s="40">
        <f>G37</f>
        <v>1281.08</v>
      </c>
      <c r="H36" s="39">
        <f aca="true" t="shared" si="7" ref="H36:X36">H37</f>
        <v>1331.7</v>
      </c>
      <c r="I36" s="39">
        <f t="shared" si="7"/>
        <v>1331.7</v>
      </c>
      <c r="J36" s="39">
        <f t="shared" si="7"/>
        <v>1331.7</v>
      </c>
      <c r="K36" s="39">
        <f t="shared" si="7"/>
        <v>1331.7</v>
      </c>
      <c r="L36" s="39">
        <f t="shared" si="7"/>
        <v>1331.7</v>
      </c>
      <c r="M36" s="39">
        <f t="shared" si="7"/>
        <v>1331.7</v>
      </c>
      <c r="N36" s="39">
        <f t="shared" si="7"/>
        <v>1331.7</v>
      </c>
      <c r="O36" s="39">
        <f t="shared" si="7"/>
        <v>1331.7</v>
      </c>
      <c r="P36" s="39">
        <f t="shared" si="7"/>
        <v>1331.7</v>
      </c>
      <c r="Q36" s="39">
        <f t="shared" si="7"/>
        <v>1331.7</v>
      </c>
      <c r="R36" s="39">
        <f t="shared" si="7"/>
        <v>1331.7</v>
      </c>
      <c r="S36" s="39">
        <f t="shared" si="7"/>
        <v>1331.7</v>
      </c>
      <c r="T36" s="39">
        <f t="shared" si="7"/>
        <v>1331.7</v>
      </c>
      <c r="U36" s="39">
        <f t="shared" si="7"/>
        <v>1331.7</v>
      </c>
      <c r="V36" s="39">
        <f t="shared" si="7"/>
        <v>1331.7</v>
      </c>
      <c r="W36" s="39">
        <f t="shared" si="7"/>
        <v>1331.7</v>
      </c>
      <c r="X36" s="78">
        <f t="shared" si="7"/>
        <v>874.3892</v>
      </c>
      <c r="Y36" s="69">
        <f>X36/G36*100</f>
        <v>68.2540668810691</v>
      </c>
    </row>
    <row r="37" spans="1:25" ht="32.25" outlineLevel="6" thickBot="1">
      <c r="A37" s="5" t="s">
        <v>210</v>
      </c>
      <c r="B37" s="22">
        <v>951</v>
      </c>
      <c r="C37" s="6" t="s">
        <v>33</v>
      </c>
      <c r="D37" s="6" t="s">
        <v>34</v>
      </c>
      <c r="E37" s="6" t="s">
        <v>207</v>
      </c>
      <c r="F37" s="6"/>
      <c r="G37" s="39">
        <f>G38+G39</f>
        <v>1281.08</v>
      </c>
      <c r="H37" s="29">
        <v>1331.7</v>
      </c>
      <c r="I37" s="7">
        <v>1331.7</v>
      </c>
      <c r="J37" s="7">
        <v>1331.7</v>
      </c>
      <c r="K37" s="7">
        <v>1331.7</v>
      </c>
      <c r="L37" s="7">
        <v>1331.7</v>
      </c>
      <c r="M37" s="7">
        <v>1331.7</v>
      </c>
      <c r="N37" s="7">
        <v>1331.7</v>
      </c>
      <c r="O37" s="7">
        <v>1331.7</v>
      </c>
      <c r="P37" s="7">
        <v>1331.7</v>
      </c>
      <c r="Q37" s="7">
        <v>1331.7</v>
      </c>
      <c r="R37" s="7">
        <v>1331.7</v>
      </c>
      <c r="S37" s="7">
        <v>1331.7</v>
      </c>
      <c r="T37" s="7">
        <v>1331.7</v>
      </c>
      <c r="U37" s="7">
        <v>1331.7</v>
      </c>
      <c r="V37" s="7">
        <v>1331.7</v>
      </c>
      <c r="W37" s="54">
        <v>1331.7</v>
      </c>
      <c r="X37" s="75">
        <v>874.3892</v>
      </c>
      <c r="Y37" s="69">
        <f>X37/G37*100</f>
        <v>68.2540668810691</v>
      </c>
    </row>
    <row r="38" spans="1:25" ht="16.5" outlineLevel="6" thickBot="1">
      <c r="A38" s="105" t="s">
        <v>211</v>
      </c>
      <c r="B38" s="109">
        <v>951</v>
      </c>
      <c r="C38" s="110" t="s">
        <v>33</v>
      </c>
      <c r="D38" s="110" t="s">
        <v>34</v>
      </c>
      <c r="E38" s="110" t="s">
        <v>208</v>
      </c>
      <c r="F38" s="110"/>
      <c r="G38" s="111">
        <v>1280.28</v>
      </c>
      <c r="H38" s="65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85"/>
      <c r="Y38" s="69"/>
    </row>
    <row r="39" spans="1:25" ht="32.25" outlineLevel="6" thickBot="1">
      <c r="A39" s="105" t="s">
        <v>212</v>
      </c>
      <c r="B39" s="109">
        <v>951</v>
      </c>
      <c r="C39" s="110" t="s">
        <v>33</v>
      </c>
      <c r="D39" s="110" t="s">
        <v>34</v>
      </c>
      <c r="E39" s="110" t="s">
        <v>209</v>
      </c>
      <c r="F39" s="110"/>
      <c r="G39" s="111">
        <v>0.8</v>
      </c>
      <c r="H39" s="65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85"/>
      <c r="Y39" s="69"/>
    </row>
    <row r="40" spans="1:25" ht="31.5" customHeight="1" outlineLevel="6" thickBot="1">
      <c r="A40" s="106" t="s">
        <v>56</v>
      </c>
      <c r="B40" s="107">
        <v>951</v>
      </c>
      <c r="C40" s="108" t="s">
        <v>33</v>
      </c>
      <c r="D40" s="108" t="s">
        <v>35</v>
      </c>
      <c r="E40" s="108" t="s">
        <v>5</v>
      </c>
      <c r="F40" s="108"/>
      <c r="G40" s="40">
        <f>G41</f>
        <v>183</v>
      </c>
      <c r="H40" s="39">
        <f aca="true" t="shared" si="8" ref="H40:X40">H41</f>
        <v>96</v>
      </c>
      <c r="I40" s="39">
        <f t="shared" si="8"/>
        <v>96</v>
      </c>
      <c r="J40" s="39">
        <f t="shared" si="8"/>
        <v>96</v>
      </c>
      <c r="K40" s="39">
        <f t="shared" si="8"/>
        <v>96</v>
      </c>
      <c r="L40" s="39">
        <f t="shared" si="8"/>
        <v>96</v>
      </c>
      <c r="M40" s="39">
        <f t="shared" si="8"/>
        <v>96</v>
      </c>
      <c r="N40" s="39">
        <f t="shared" si="8"/>
        <v>96</v>
      </c>
      <c r="O40" s="39">
        <f t="shared" si="8"/>
        <v>96</v>
      </c>
      <c r="P40" s="39">
        <f t="shared" si="8"/>
        <v>96</v>
      </c>
      <c r="Q40" s="39">
        <f t="shared" si="8"/>
        <v>96</v>
      </c>
      <c r="R40" s="39">
        <f t="shared" si="8"/>
        <v>96</v>
      </c>
      <c r="S40" s="39">
        <f t="shared" si="8"/>
        <v>96</v>
      </c>
      <c r="T40" s="39">
        <f t="shared" si="8"/>
        <v>96</v>
      </c>
      <c r="U40" s="39">
        <f t="shared" si="8"/>
        <v>96</v>
      </c>
      <c r="V40" s="39">
        <f t="shared" si="8"/>
        <v>96</v>
      </c>
      <c r="W40" s="39">
        <f t="shared" si="8"/>
        <v>96</v>
      </c>
      <c r="X40" s="74">
        <f t="shared" si="8"/>
        <v>141</v>
      </c>
      <c r="Y40" s="69">
        <f>X40/G40*100</f>
        <v>77.04918032786885</v>
      </c>
    </row>
    <row r="41" spans="1:25" ht="32.25" outlineLevel="6" thickBot="1">
      <c r="A41" s="5" t="s">
        <v>227</v>
      </c>
      <c r="B41" s="22">
        <v>951</v>
      </c>
      <c r="C41" s="6" t="s">
        <v>33</v>
      </c>
      <c r="D41" s="6" t="s">
        <v>35</v>
      </c>
      <c r="E41" s="6" t="s">
        <v>225</v>
      </c>
      <c r="F41" s="6"/>
      <c r="G41" s="39">
        <f>G42</f>
        <v>183</v>
      </c>
      <c r="H41" s="29">
        <v>96</v>
      </c>
      <c r="I41" s="7">
        <v>96</v>
      </c>
      <c r="J41" s="7">
        <v>96</v>
      </c>
      <c r="K41" s="7">
        <v>96</v>
      </c>
      <c r="L41" s="7">
        <v>96</v>
      </c>
      <c r="M41" s="7">
        <v>96</v>
      </c>
      <c r="N41" s="7">
        <v>96</v>
      </c>
      <c r="O41" s="7">
        <v>96</v>
      </c>
      <c r="P41" s="7">
        <v>96</v>
      </c>
      <c r="Q41" s="7">
        <v>96</v>
      </c>
      <c r="R41" s="7">
        <v>96</v>
      </c>
      <c r="S41" s="7">
        <v>96</v>
      </c>
      <c r="T41" s="7">
        <v>96</v>
      </c>
      <c r="U41" s="7">
        <v>96</v>
      </c>
      <c r="V41" s="7">
        <v>96</v>
      </c>
      <c r="W41" s="54">
        <v>96</v>
      </c>
      <c r="X41" s="75">
        <v>141</v>
      </c>
      <c r="Y41" s="69">
        <f>X41/G41*100</f>
        <v>77.04918032786885</v>
      </c>
    </row>
    <row r="42" spans="1:25" ht="48" outlineLevel="6" thickBot="1">
      <c r="A42" s="105" t="s">
        <v>228</v>
      </c>
      <c r="B42" s="109">
        <v>951</v>
      </c>
      <c r="C42" s="110" t="s">
        <v>33</v>
      </c>
      <c r="D42" s="110" t="s">
        <v>35</v>
      </c>
      <c r="E42" s="110" t="s">
        <v>226</v>
      </c>
      <c r="F42" s="110"/>
      <c r="G42" s="111">
        <v>183</v>
      </c>
      <c r="H42" s="65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85"/>
      <c r="Y42" s="69"/>
    </row>
    <row r="43" spans="1:25" ht="64.5" customHeight="1" outlineLevel="3" thickBot="1">
      <c r="A43" s="34" t="s">
        <v>55</v>
      </c>
      <c r="B43" s="20">
        <v>951</v>
      </c>
      <c r="C43" s="9" t="s">
        <v>9</v>
      </c>
      <c r="D43" s="9" t="s">
        <v>6</v>
      </c>
      <c r="E43" s="9" t="s">
        <v>5</v>
      </c>
      <c r="F43" s="9"/>
      <c r="G43" s="35">
        <f>G44</f>
        <v>6544.329999999999</v>
      </c>
      <c r="H43" s="35">
        <f aca="true" t="shared" si="9" ref="H43:X45">H44</f>
        <v>8918.7</v>
      </c>
      <c r="I43" s="35">
        <f t="shared" si="9"/>
        <v>8918.7</v>
      </c>
      <c r="J43" s="35">
        <f t="shared" si="9"/>
        <v>8918.7</v>
      </c>
      <c r="K43" s="35">
        <f t="shared" si="9"/>
        <v>8918.7</v>
      </c>
      <c r="L43" s="35">
        <f t="shared" si="9"/>
        <v>8918.7</v>
      </c>
      <c r="M43" s="35">
        <f t="shared" si="9"/>
        <v>8918.7</v>
      </c>
      <c r="N43" s="35">
        <f t="shared" si="9"/>
        <v>8918.7</v>
      </c>
      <c r="O43" s="35">
        <f t="shared" si="9"/>
        <v>8918.7</v>
      </c>
      <c r="P43" s="35">
        <f t="shared" si="9"/>
        <v>8918.7</v>
      </c>
      <c r="Q43" s="35">
        <f t="shared" si="9"/>
        <v>8918.7</v>
      </c>
      <c r="R43" s="35">
        <f t="shared" si="9"/>
        <v>8918.7</v>
      </c>
      <c r="S43" s="35">
        <f t="shared" si="9"/>
        <v>8918.7</v>
      </c>
      <c r="T43" s="35">
        <f t="shared" si="9"/>
        <v>8918.7</v>
      </c>
      <c r="U43" s="35">
        <f t="shared" si="9"/>
        <v>8918.7</v>
      </c>
      <c r="V43" s="35">
        <f t="shared" si="9"/>
        <v>8918.7</v>
      </c>
      <c r="W43" s="35">
        <f t="shared" si="9"/>
        <v>8918.7</v>
      </c>
      <c r="X43" s="76">
        <f t="shared" si="9"/>
        <v>5600.44265</v>
      </c>
      <c r="Y43" s="69">
        <f>X43/G43*100</f>
        <v>85.57702087150251</v>
      </c>
    </row>
    <row r="44" spans="1:25" ht="64.5" customHeight="1" outlineLevel="3" thickBot="1">
      <c r="A44" s="36" t="s">
        <v>85</v>
      </c>
      <c r="B44" s="21">
        <v>951</v>
      </c>
      <c r="C44" s="11" t="s">
        <v>9</v>
      </c>
      <c r="D44" s="11" t="s">
        <v>86</v>
      </c>
      <c r="E44" s="11" t="s">
        <v>5</v>
      </c>
      <c r="F44" s="11"/>
      <c r="G44" s="37">
        <f>G45</f>
        <v>6544.329999999999</v>
      </c>
      <c r="H44" s="37">
        <f t="shared" si="9"/>
        <v>8918.7</v>
      </c>
      <c r="I44" s="37">
        <f t="shared" si="9"/>
        <v>8918.7</v>
      </c>
      <c r="J44" s="37">
        <f t="shared" si="9"/>
        <v>8918.7</v>
      </c>
      <c r="K44" s="37">
        <f t="shared" si="9"/>
        <v>8918.7</v>
      </c>
      <c r="L44" s="37">
        <f t="shared" si="9"/>
        <v>8918.7</v>
      </c>
      <c r="M44" s="37">
        <f t="shared" si="9"/>
        <v>8918.7</v>
      </c>
      <c r="N44" s="37">
        <f t="shared" si="9"/>
        <v>8918.7</v>
      </c>
      <c r="O44" s="37">
        <f t="shared" si="9"/>
        <v>8918.7</v>
      </c>
      <c r="P44" s="37">
        <f t="shared" si="9"/>
        <v>8918.7</v>
      </c>
      <c r="Q44" s="37">
        <f t="shared" si="9"/>
        <v>8918.7</v>
      </c>
      <c r="R44" s="37">
        <f t="shared" si="9"/>
        <v>8918.7</v>
      </c>
      <c r="S44" s="37">
        <f t="shared" si="9"/>
        <v>8918.7</v>
      </c>
      <c r="T44" s="37">
        <f t="shared" si="9"/>
        <v>8918.7</v>
      </c>
      <c r="U44" s="37">
        <f t="shared" si="9"/>
        <v>8918.7</v>
      </c>
      <c r="V44" s="37">
        <f t="shared" si="9"/>
        <v>8918.7</v>
      </c>
      <c r="W44" s="37">
        <f t="shared" si="9"/>
        <v>8918.7</v>
      </c>
      <c r="X44" s="77">
        <f t="shared" si="9"/>
        <v>5600.44265</v>
      </c>
      <c r="Y44" s="69">
        <f>X44/G44*100</f>
        <v>85.57702087150251</v>
      </c>
    </row>
    <row r="45" spans="1:25" ht="16.5" outlineLevel="4" thickBot="1">
      <c r="A45" s="106" t="s">
        <v>53</v>
      </c>
      <c r="B45" s="107">
        <v>951</v>
      </c>
      <c r="C45" s="108" t="s">
        <v>9</v>
      </c>
      <c r="D45" s="108" t="s">
        <v>10</v>
      </c>
      <c r="E45" s="108" t="s">
        <v>5</v>
      </c>
      <c r="F45" s="108"/>
      <c r="G45" s="40">
        <f>G46+G49+G52</f>
        <v>6544.329999999999</v>
      </c>
      <c r="H45" s="39">
        <f t="shared" si="9"/>
        <v>8918.7</v>
      </c>
      <c r="I45" s="39">
        <f t="shared" si="9"/>
        <v>8918.7</v>
      </c>
      <c r="J45" s="39">
        <f t="shared" si="9"/>
        <v>8918.7</v>
      </c>
      <c r="K45" s="39">
        <f t="shared" si="9"/>
        <v>8918.7</v>
      </c>
      <c r="L45" s="39">
        <f t="shared" si="9"/>
        <v>8918.7</v>
      </c>
      <c r="M45" s="39">
        <f t="shared" si="9"/>
        <v>8918.7</v>
      </c>
      <c r="N45" s="39">
        <f t="shared" si="9"/>
        <v>8918.7</v>
      </c>
      <c r="O45" s="39">
        <f t="shared" si="9"/>
        <v>8918.7</v>
      </c>
      <c r="P45" s="39">
        <f t="shared" si="9"/>
        <v>8918.7</v>
      </c>
      <c r="Q45" s="39">
        <f t="shared" si="9"/>
        <v>8918.7</v>
      </c>
      <c r="R45" s="39">
        <f t="shared" si="9"/>
        <v>8918.7</v>
      </c>
      <c r="S45" s="39">
        <f t="shared" si="9"/>
        <v>8918.7</v>
      </c>
      <c r="T45" s="39">
        <f t="shared" si="9"/>
        <v>8918.7</v>
      </c>
      <c r="U45" s="39">
        <f t="shared" si="9"/>
        <v>8918.7</v>
      </c>
      <c r="V45" s="39">
        <f t="shared" si="9"/>
        <v>8918.7</v>
      </c>
      <c r="W45" s="39">
        <f t="shared" si="9"/>
        <v>8918.7</v>
      </c>
      <c r="X45" s="74">
        <f t="shared" si="9"/>
        <v>5600.44265</v>
      </c>
      <c r="Y45" s="69">
        <f>X45/G45*100</f>
        <v>85.57702087150251</v>
      </c>
    </row>
    <row r="46" spans="1:25" ht="32.25" outlineLevel="5" thickBot="1">
      <c r="A46" s="5" t="s">
        <v>210</v>
      </c>
      <c r="B46" s="22">
        <v>951</v>
      </c>
      <c r="C46" s="6" t="s">
        <v>9</v>
      </c>
      <c r="D46" s="6" t="s">
        <v>10</v>
      </c>
      <c r="E46" s="6" t="s">
        <v>207</v>
      </c>
      <c r="F46" s="6"/>
      <c r="G46" s="39">
        <f>G47+G48</f>
        <v>6088.28</v>
      </c>
      <c r="H46" s="29">
        <v>8918.7</v>
      </c>
      <c r="I46" s="7">
        <v>8918.7</v>
      </c>
      <c r="J46" s="7">
        <v>8918.7</v>
      </c>
      <c r="K46" s="7">
        <v>8918.7</v>
      </c>
      <c r="L46" s="7">
        <v>8918.7</v>
      </c>
      <c r="M46" s="7">
        <v>8918.7</v>
      </c>
      <c r="N46" s="7">
        <v>8918.7</v>
      </c>
      <c r="O46" s="7">
        <v>8918.7</v>
      </c>
      <c r="P46" s="7">
        <v>8918.7</v>
      </c>
      <c r="Q46" s="7">
        <v>8918.7</v>
      </c>
      <c r="R46" s="7">
        <v>8918.7</v>
      </c>
      <c r="S46" s="7">
        <v>8918.7</v>
      </c>
      <c r="T46" s="7">
        <v>8918.7</v>
      </c>
      <c r="U46" s="7">
        <v>8918.7</v>
      </c>
      <c r="V46" s="7">
        <v>8918.7</v>
      </c>
      <c r="W46" s="54">
        <v>8918.7</v>
      </c>
      <c r="X46" s="75">
        <v>5600.44265</v>
      </c>
      <c r="Y46" s="69">
        <f>X46/G46*100</f>
        <v>91.98727144612272</v>
      </c>
    </row>
    <row r="47" spans="1:25" ht="16.5" outlineLevel="5" thickBot="1">
      <c r="A47" s="105" t="s">
        <v>211</v>
      </c>
      <c r="B47" s="109">
        <v>951</v>
      </c>
      <c r="C47" s="110" t="s">
        <v>9</v>
      </c>
      <c r="D47" s="110" t="s">
        <v>10</v>
      </c>
      <c r="E47" s="110" t="s">
        <v>208</v>
      </c>
      <c r="F47" s="110"/>
      <c r="G47" s="111">
        <v>6080.28</v>
      </c>
      <c r="H47" s="65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85"/>
      <c r="Y47" s="69"/>
    </row>
    <row r="48" spans="1:25" ht="32.25" outlineLevel="5" thickBot="1">
      <c r="A48" s="105" t="s">
        <v>212</v>
      </c>
      <c r="B48" s="109">
        <v>951</v>
      </c>
      <c r="C48" s="110" t="s">
        <v>9</v>
      </c>
      <c r="D48" s="110" t="s">
        <v>10</v>
      </c>
      <c r="E48" s="110" t="s">
        <v>209</v>
      </c>
      <c r="F48" s="110"/>
      <c r="G48" s="111">
        <v>8</v>
      </c>
      <c r="H48" s="65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85"/>
      <c r="Y48" s="69"/>
    </row>
    <row r="49" spans="1:25" ht="32.25" outlineLevel="5" thickBot="1">
      <c r="A49" s="5" t="s">
        <v>219</v>
      </c>
      <c r="B49" s="22">
        <v>951</v>
      </c>
      <c r="C49" s="6" t="s">
        <v>9</v>
      </c>
      <c r="D49" s="6" t="s">
        <v>10</v>
      </c>
      <c r="E49" s="6" t="s">
        <v>213</v>
      </c>
      <c r="F49" s="6"/>
      <c r="G49" s="39">
        <f>G50+G51</f>
        <v>378.65</v>
      </c>
      <c r="H49" s="65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85"/>
      <c r="Y49" s="69"/>
    </row>
    <row r="50" spans="1:25" ht="32.25" outlineLevel="5" thickBot="1">
      <c r="A50" s="105" t="s">
        <v>220</v>
      </c>
      <c r="B50" s="109">
        <v>951</v>
      </c>
      <c r="C50" s="110" t="s">
        <v>9</v>
      </c>
      <c r="D50" s="110" t="s">
        <v>10</v>
      </c>
      <c r="E50" s="110" t="s">
        <v>214</v>
      </c>
      <c r="F50" s="110"/>
      <c r="G50" s="111">
        <v>142.05</v>
      </c>
      <c r="H50" s="65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85"/>
      <c r="Y50" s="69"/>
    </row>
    <row r="51" spans="1:25" ht="32.25" outlineLevel="5" thickBot="1">
      <c r="A51" s="105" t="s">
        <v>221</v>
      </c>
      <c r="B51" s="109">
        <v>951</v>
      </c>
      <c r="C51" s="110" t="s">
        <v>9</v>
      </c>
      <c r="D51" s="110" t="s">
        <v>10</v>
      </c>
      <c r="E51" s="110" t="s">
        <v>215</v>
      </c>
      <c r="F51" s="110"/>
      <c r="G51" s="111">
        <v>236.6</v>
      </c>
      <c r="H51" s="65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85"/>
      <c r="Y51" s="69"/>
    </row>
    <row r="52" spans="1:25" ht="16.5" outlineLevel="5" thickBot="1">
      <c r="A52" s="5" t="s">
        <v>222</v>
      </c>
      <c r="B52" s="22">
        <v>951</v>
      </c>
      <c r="C52" s="6" t="s">
        <v>9</v>
      </c>
      <c r="D52" s="6" t="s">
        <v>10</v>
      </c>
      <c r="E52" s="6" t="s">
        <v>216</v>
      </c>
      <c r="F52" s="6"/>
      <c r="G52" s="39">
        <f>G53+G54</f>
        <v>77.4</v>
      </c>
      <c r="H52" s="65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85"/>
      <c r="Y52" s="69"/>
    </row>
    <row r="53" spans="1:25" ht="32.25" outlineLevel="5" thickBot="1">
      <c r="A53" s="105" t="s">
        <v>223</v>
      </c>
      <c r="B53" s="109">
        <v>951</v>
      </c>
      <c r="C53" s="110" t="s">
        <v>9</v>
      </c>
      <c r="D53" s="110" t="s">
        <v>10</v>
      </c>
      <c r="E53" s="110" t="s">
        <v>217</v>
      </c>
      <c r="F53" s="110"/>
      <c r="G53" s="111">
        <v>20.9</v>
      </c>
      <c r="H53" s="65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85"/>
      <c r="Y53" s="69"/>
    </row>
    <row r="54" spans="1:25" ht="16.5" outlineLevel="5" thickBot="1">
      <c r="A54" s="105" t="s">
        <v>224</v>
      </c>
      <c r="B54" s="109">
        <v>951</v>
      </c>
      <c r="C54" s="110" t="s">
        <v>9</v>
      </c>
      <c r="D54" s="110" t="s">
        <v>10</v>
      </c>
      <c r="E54" s="110" t="s">
        <v>218</v>
      </c>
      <c r="F54" s="110"/>
      <c r="G54" s="111">
        <v>56.5</v>
      </c>
      <c r="H54" s="65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85"/>
      <c r="Y54" s="69"/>
    </row>
    <row r="55" spans="1:25" ht="16.5" outlineLevel="5" thickBot="1">
      <c r="A55" s="8" t="s">
        <v>341</v>
      </c>
      <c r="B55" s="20">
        <v>951</v>
      </c>
      <c r="C55" s="9" t="s">
        <v>350</v>
      </c>
      <c r="D55" s="9" t="s">
        <v>6</v>
      </c>
      <c r="E55" s="9" t="s">
        <v>5</v>
      </c>
      <c r="F55" s="9"/>
      <c r="G55" s="10">
        <f>G56</f>
        <v>30.7</v>
      </c>
      <c r="H55" s="65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85"/>
      <c r="Y55" s="69"/>
    </row>
    <row r="56" spans="1:25" ht="32.25" outlineLevel="5" thickBot="1">
      <c r="A56" s="8" t="s">
        <v>342</v>
      </c>
      <c r="B56" s="20">
        <v>951</v>
      </c>
      <c r="C56" s="9" t="s">
        <v>350</v>
      </c>
      <c r="D56" s="9" t="s">
        <v>346</v>
      </c>
      <c r="E56" s="9" t="s">
        <v>5</v>
      </c>
      <c r="F56" s="9"/>
      <c r="G56" s="10">
        <f>G57+G60+G63</f>
        <v>30.7</v>
      </c>
      <c r="H56" s="65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85"/>
      <c r="Y56" s="69"/>
    </row>
    <row r="57" spans="1:25" ht="48" outlineLevel="5" thickBot="1">
      <c r="A57" s="8" t="s">
        <v>343</v>
      </c>
      <c r="B57" s="20">
        <v>951</v>
      </c>
      <c r="C57" s="9" t="s">
        <v>350</v>
      </c>
      <c r="D57" s="9" t="s">
        <v>347</v>
      </c>
      <c r="E57" s="9" t="s">
        <v>5</v>
      </c>
      <c r="F57" s="9"/>
      <c r="G57" s="10">
        <f>G58</f>
        <v>13.8</v>
      </c>
      <c r="H57" s="65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85"/>
      <c r="Y57" s="69"/>
    </row>
    <row r="58" spans="1:25" ht="32.25" outlineLevel="5" thickBot="1">
      <c r="A58" s="5" t="s">
        <v>219</v>
      </c>
      <c r="B58" s="22">
        <v>951</v>
      </c>
      <c r="C58" s="6" t="s">
        <v>350</v>
      </c>
      <c r="D58" s="6" t="s">
        <v>347</v>
      </c>
      <c r="E58" s="6" t="s">
        <v>213</v>
      </c>
      <c r="F58" s="6"/>
      <c r="G58" s="7">
        <f>G59</f>
        <v>13.8</v>
      </c>
      <c r="H58" s="65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85"/>
      <c r="Y58" s="69"/>
    </row>
    <row r="59" spans="1:25" ht="32.25" outlineLevel="5" thickBot="1">
      <c r="A59" s="105" t="s">
        <v>221</v>
      </c>
      <c r="B59" s="109">
        <v>951</v>
      </c>
      <c r="C59" s="110" t="s">
        <v>350</v>
      </c>
      <c r="D59" s="110" t="s">
        <v>347</v>
      </c>
      <c r="E59" s="110" t="s">
        <v>215</v>
      </c>
      <c r="F59" s="110"/>
      <c r="G59" s="117">
        <v>13.8</v>
      </c>
      <c r="H59" s="65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85"/>
      <c r="Y59" s="69"/>
    </row>
    <row r="60" spans="1:25" ht="48" outlineLevel="5" thickBot="1">
      <c r="A60" s="8" t="s">
        <v>344</v>
      </c>
      <c r="B60" s="20">
        <v>951</v>
      </c>
      <c r="C60" s="9" t="s">
        <v>350</v>
      </c>
      <c r="D60" s="9" t="s">
        <v>348</v>
      </c>
      <c r="E60" s="9" t="s">
        <v>5</v>
      </c>
      <c r="F60" s="9"/>
      <c r="G60" s="10">
        <f>G61</f>
        <v>1.2</v>
      </c>
      <c r="H60" s="65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85"/>
      <c r="Y60" s="69"/>
    </row>
    <row r="61" spans="1:25" ht="32.25" outlineLevel="5" thickBot="1">
      <c r="A61" s="5" t="s">
        <v>219</v>
      </c>
      <c r="B61" s="22">
        <v>951</v>
      </c>
      <c r="C61" s="6" t="s">
        <v>350</v>
      </c>
      <c r="D61" s="6" t="s">
        <v>348</v>
      </c>
      <c r="E61" s="6" t="s">
        <v>213</v>
      </c>
      <c r="F61" s="6"/>
      <c r="G61" s="7">
        <f>G62</f>
        <v>1.2</v>
      </c>
      <c r="H61" s="65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85"/>
      <c r="Y61" s="69"/>
    </row>
    <row r="62" spans="1:25" ht="32.25" outlineLevel="5" thickBot="1">
      <c r="A62" s="105" t="s">
        <v>221</v>
      </c>
      <c r="B62" s="109">
        <v>951</v>
      </c>
      <c r="C62" s="110" t="s">
        <v>350</v>
      </c>
      <c r="D62" s="110" t="s">
        <v>348</v>
      </c>
      <c r="E62" s="110" t="s">
        <v>215</v>
      </c>
      <c r="F62" s="110"/>
      <c r="G62" s="117">
        <v>1.2</v>
      </c>
      <c r="H62" s="65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85"/>
      <c r="Y62" s="69"/>
    </row>
    <row r="63" spans="1:25" ht="48" outlineLevel="5" thickBot="1">
      <c r="A63" s="8" t="s">
        <v>345</v>
      </c>
      <c r="B63" s="20">
        <v>951</v>
      </c>
      <c r="C63" s="9" t="s">
        <v>350</v>
      </c>
      <c r="D63" s="9" t="s">
        <v>349</v>
      </c>
      <c r="E63" s="9" t="s">
        <v>5</v>
      </c>
      <c r="F63" s="9"/>
      <c r="G63" s="10">
        <f>G64</f>
        <v>15.7</v>
      </c>
      <c r="H63" s="65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85"/>
      <c r="Y63" s="69"/>
    </row>
    <row r="64" spans="1:25" ht="32.25" outlineLevel="5" thickBot="1">
      <c r="A64" s="5" t="s">
        <v>219</v>
      </c>
      <c r="B64" s="22">
        <v>951</v>
      </c>
      <c r="C64" s="6" t="s">
        <v>350</v>
      </c>
      <c r="D64" s="6" t="s">
        <v>349</v>
      </c>
      <c r="E64" s="6" t="s">
        <v>213</v>
      </c>
      <c r="F64" s="6"/>
      <c r="G64" s="7">
        <f>G65</f>
        <v>15.7</v>
      </c>
      <c r="H64" s="65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85"/>
      <c r="Y64" s="69"/>
    </row>
    <row r="65" spans="1:25" ht="32.25" outlineLevel="5" thickBot="1">
      <c r="A65" s="105" t="s">
        <v>221</v>
      </c>
      <c r="B65" s="109">
        <v>951</v>
      </c>
      <c r="C65" s="110" t="s">
        <v>350</v>
      </c>
      <c r="D65" s="110" t="s">
        <v>349</v>
      </c>
      <c r="E65" s="110" t="s">
        <v>215</v>
      </c>
      <c r="F65" s="110"/>
      <c r="G65" s="117">
        <v>15.7</v>
      </c>
      <c r="H65" s="65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85"/>
      <c r="Y65" s="69"/>
    </row>
    <row r="66" spans="1:25" ht="50.25" customHeight="1" outlineLevel="3" thickBot="1">
      <c r="A66" s="34" t="s">
        <v>57</v>
      </c>
      <c r="B66" s="20">
        <v>951</v>
      </c>
      <c r="C66" s="9" t="s">
        <v>11</v>
      </c>
      <c r="D66" s="9" t="s">
        <v>6</v>
      </c>
      <c r="E66" s="9" t="s">
        <v>5</v>
      </c>
      <c r="F66" s="9"/>
      <c r="G66" s="35">
        <f>G67</f>
        <v>3877.02</v>
      </c>
      <c r="H66" s="35">
        <f aca="true" t="shared" si="10" ref="H66:X68">H67</f>
        <v>3284.2</v>
      </c>
      <c r="I66" s="35">
        <f t="shared" si="10"/>
        <v>3284.2</v>
      </c>
      <c r="J66" s="35">
        <f t="shared" si="10"/>
        <v>3284.2</v>
      </c>
      <c r="K66" s="35">
        <f t="shared" si="10"/>
        <v>3284.2</v>
      </c>
      <c r="L66" s="35">
        <f t="shared" si="10"/>
        <v>3284.2</v>
      </c>
      <c r="M66" s="35">
        <f t="shared" si="10"/>
        <v>3284.2</v>
      </c>
      <c r="N66" s="35">
        <f t="shared" si="10"/>
        <v>3284.2</v>
      </c>
      <c r="O66" s="35">
        <f t="shared" si="10"/>
        <v>3284.2</v>
      </c>
      <c r="P66" s="35">
        <f t="shared" si="10"/>
        <v>3284.2</v>
      </c>
      <c r="Q66" s="35">
        <f t="shared" si="10"/>
        <v>3284.2</v>
      </c>
      <c r="R66" s="35">
        <f t="shared" si="10"/>
        <v>3284.2</v>
      </c>
      <c r="S66" s="35">
        <f t="shared" si="10"/>
        <v>3284.2</v>
      </c>
      <c r="T66" s="35">
        <f t="shared" si="10"/>
        <v>3284.2</v>
      </c>
      <c r="U66" s="35">
        <f t="shared" si="10"/>
        <v>3284.2</v>
      </c>
      <c r="V66" s="35">
        <f t="shared" si="10"/>
        <v>3284.2</v>
      </c>
      <c r="W66" s="35">
        <f t="shared" si="10"/>
        <v>3284.2</v>
      </c>
      <c r="X66" s="76">
        <f t="shared" si="10"/>
        <v>2834.80374</v>
      </c>
      <c r="Y66" s="69">
        <f>X66/G66*100</f>
        <v>73.11810978535061</v>
      </c>
    </row>
    <row r="67" spans="1:25" ht="63.75" outlineLevel="3" thickBot="1">
      <c r="A67" s="36" t="s">
        <v>85</v>
      </c>
      <c r="B67" s="21">
        <v>951</v>
      </c>
      <c r="C67" s="11" t="s">
        <v>11</v>
      </c>
      <c r="D67" s="11" t="s">
        <v>86</v>
      </c>
      <c r="E67" s="11" t="s">
        <v>5</v>
      </c>
      <c r="F67" s="11"/>
      <c r="G67" s="37">
        <f>G68</f>
        <v>3877.02</v>
      </c>
      <c r="H67" s="37">
        <f t="shared" si="10"/>
        <v>3284.2</v>
      </c>
      <c r="I67" s="37">
        <f t="shared" si="10"/>
        <v>3284.2</v>
      </c>
      <c r="J67" s="37">
        <f t="shared" si="10"/>
        <v>3284.2</v>
      </c>
      <c r="K67" s="37">
        <f t="shared" si="10"/>
        <v>3284.2</v>
      </c>
      <c r="L67" s="37">
        <f t="shared" si="10"/>
        <v>3284.2</v>
      </c>
      <c r="M67" s="37">
        <f t="shared" si="10"/>
        <v>3284.2</v>
      </c>
      <c r="N67" s="37">
        <f t="shared" si="10"/>
        <v>3284.2</v>
      </c>
      <c r="O67" s="37">
        <f t="shared" si="10"/>
        <v>3284.2</v>
      </c>
      <c r="P67" s="37">
        <f t="shared" si="10"/>
        <v>3284.2</v>
      </c>
      <c r="Q67" s="37">
        <f t="shared" si="10"/>
        <v>3284.2</v>
      </c>
      <c r="R67" s="37">
        <f t="shared" si="10"/>
        <v>3284.2</v>
      </c>
      <c r="S67" s="37">
        <f t="shared" si="10"/>
        <v>3284.2</v>
      </c>
      <c r="T67" s="37">
        <f t="shared" si="10"/>
        <v>3284.2</v>
      </c>
      <c r="U67" s="37">
        <f t="shared" si="10"/>
        <v>3284.2</v>
      </c>
      <c r="V67" s="37">
        <f t="shared" si="10"/>
        <v>3284.2</v>
      </c>
      <c r="W67" s="37">
        <f t="shared" si="10"/>
        <v>3284.2</v>
      </c>
      <c r="X67" s="77">
        <f t="shared" si="10"/>
        <v>2834.80374</v>
      </c>
      <c r="Y67" s="69">
        <f>X67/G67*100</f>
        <v>73.11810978535061</v>
      </c>
    </row>
    <row r="68" spans="1:25" ht="16.5" outlineLevel="4" thickBot="1">
      <c r="A68" s="106" t="s">
        <v>53</v>
      </c>
      <c r="B68" s="107">
        <v>951</v>
      </c>
      <c r="C68" s="108" t="s">
        <v>11</v>
      </c>
      <c r="D68" s="108" t="s">
        <v>10</v>
      </c>
      <c r="E68" s="108" t="s">
        <v>5</v>
      </c>
      <c r="F68" s="108"/>
      <c r="G68" s="40">
        <f>G69+G72</f>
        <v>3877.02</v>
      </c>
      <c r="H68" s="39">
        <f t="shared" si="10"/>
        <v>3284.2</v>
      </c>
      <c r="I68" s="39">
        <f t="shared" si="10"/>
        <v>3284.2</v>
      </c>
      <c r="J68" s="39">
        <f t="shared" si="10"/>
        <v>3284.2</v>
      </c>
      <c r="K68" s="39">
        <f t="shared" si="10"/>
        <v>3284.2</v>
      </c>
      <c r="L68" s="39">
        <f t="shared" si="10"/>
        <v>3284.2</v>
      </c>
      <c r="M68" s="39">
        <f t="shared" si="10"/>
        <v>3284.2</v>
      </c>
      <c r="N68" s="39">
        <f t="shared" si="10"/>
        <v>3284.2</v>
      </c>
      <c r="O68" s="39">
        <f t="shared" si="10"/>
        <v>3284.2</v>
      </c>
      <c r="P68" s="39">
        <f t="shared" si="10"/>
        <v>3284.2</v>
      </c>
      <c r="Q68" s="39">
        <f t="shared" si="10"/>
        <v>3284.2</v>
      </c>
      <c r="R68" s="39">
        <f t="shared" si="10"/>
        <v>3284.2</v>
      </c>
      <c r="S68" s="39">
        <f t="shared" si="10"/>
        <v>3284.2</v>
      </c>
      <c r="T68" s="39">
        <f t="shared" si="10"/>
        <v>3284.2</v>
      </c>
      <c r="U68" s="39">
        <f t="shared" si="10"/>
        <v>3284.2</v>
      </c>
      <c r="V68" s="39">
        <f t="shared" si="10"/>
        <v>3284.2</v>
      </c>
      <c r="W68" s="39">
        <f t="shared" si="10"/>
        <v>3284.2</v>
      </c>
      <c r="X68" s="74">
        <f t="shared" si="10"/>
        <v>2834.80374</v>
      </c>
      <c r="Y68" s="69">
        <f>X68/G68*100</f>
        <v>73.11810978535061</v>
      </c>
    </row>
    <row r="69" spans="1:25" ht="32.25" outlineLevel="5" thickBot="1">
      <c r="A69" s="5" t="s">
        <v>210</v>
      </c>
      <c r="B69" s="22">
        <v>951</v>
      </c>
      <c r="C69" s="6" t="s">
        <v>11</v>
      </c>
      <c r="D69" s="6" t="s">
        <v>10</v>
      </c>
      <c r="E69" s="6" t="s">
        <v>207</v>
      </c>
      <c r="F69" s="6"/>
      <c r="G69" s="39">
        <f>G70+G71</f>
        <v>3703.02</v>
      </c>
      <c r="H69" s="29">
        <v>3284.2</v>
      </c>
      <c r="I69" s="7">
        <v>3284.2</v>
      </c>
      <c r="J69" s="7">
        <v>3284.2</v>
      </c>
      <c r="K69" s="7">
        <v>3284.2</v>
      </c>
      <c r="L69" s="7">
        <v>3284.2</v>
      </c>
      <c r="M69" s="7">
        <v>3284.2</v>
      </c>
      <c r="N69" s="7">
        <v>3284.2</v>
      </c>
      <c r="O69" s="7">
        <v>3284.2</v>
      </c>
      <c r="P69" s="7">
        <v>3284.2</v>
      </c>
      <c r="Q69" s="7">
        <v>3284.2</v>
      </c>
      <c r="R69" s="7">
        <v>3284.2</v>
      </c>
      <c r="S69" s="7">
        <v>3284.2</v>
      </c>
      <c r="T69" s="7">
        <v>3284.2</v>
      </c>
      <c r="U69" s="7">
        <v>3284.2</v>
      </c>
      <c r="V69" s="7">
        <v>3284.2</v>
      </c>
      <c r="W69" s="54">
        <v>3284.2</v>
      </c>
      <c r="X69" s="75">
        <v>2834.80374</v>
      </c>
      <c r="Y69" s="69">
        <f>X69/G69*100</f>
        <v>76.55383281753811</v>
      </c>
    </row>
    <row r="70" spans="1:25" ht="16.5" outlineLevel="5" thickBot="1">
      <c r="A70" s="105" t="s">
        <v>211</v>
      </c>
      <c r="B70" s="109">
        <v>951</v>
      </c>
      <c r="C70" s="110" t="s">
        <v>11</v>
      </c>
      <c r="D70" s="110" t="s">
        <v>10</v>
      </c>
      <c r="E70" s="110" t="s">
        <v>208</v>
      </c>
      <c r="F70" s="110"/>
      <c r="G70" s="111">
        <v>3701.02</v>
      </c>
      <c r="H70" s="65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85"/>
      <c r="Y70" s="69"/>
    </row>
    <row r="71" spans="1:25" ht="32.25" outlineLevel="5" thickBot="1">
      <c r="A71" s="105" t="s">
        <v>212</v>
      </c>
      <c r="B71" s="109">
        <v>951</v>
      </c>
      <c r="C71" s="110" t="s">
        <v>11</v>
      </c>
      <c r="D71" s="110" t="s">
        <v>10</v>
      </c>
      <c r="E71" s="110" t="s">
        <v>209</v>
      </c>
      <c r="F71" s="110"/>
      <c r="G71" s="111">
        <v>2</v>
      </c>
      <c r="H71" s="65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85"/>
      <c r="Y71" s="69"/>
    </row>
    <row r="72" spans="1:25" ht="32.25" outlineLevel="5" thickBot="1">
      <c r="A72" s="5" t="s">
        <v>219</v>
      </c>
      <c r="B72" s="22">
        <v>951</v>
      </c>
      <c r="C72" s="6" t="s">
        <v>11</v>
      </c>
      <c r="D72" s="6" t="s">
        <v>10</v>
      </c>
      <c r="E72" s="6" t="s">
        <v>213</v>
      </c>
      <c r="F72" s="6"/>
      <c r="G72" s="39">
        <f>G73+G74</f>
        <v>174</v>
      </c>
      <c r="H72" s="65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85"/>
      <c r="Y72" s="69"/>
    </row>
    <row r="73" spans="1:25" ht="32.25" outlineLevel="5" thickBot="1">
      <c r="A73" s="105" t="s">
        <v>220</v>
      </c>
      <c r="B73" s="109">
        <v>951</v>
      </c>
      <c r="C73" s="110" t="s">
        <v>11</v>
      </c>
      <c r="D73" s="110" t="s">
        <v>10</v>
      </c>
      <c r="E73" s="110" t="s">
        <v>214</v>
      </c>
      <c r="F73" s="110"/>
      <c r="G73" s="111">
        <v>168</v>
      </c>
      <c r="H73" s="65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85"/>
      <c r="Y73" s="69"/>
    </row>
    <row r="74" spans="1:25" ht="32.25" outlineLevel="5" thickBot="1">
      <c r="A74" s="105" t="s">
        <v>221</v>
      </c>
      <c r="B74" s="109">
        <v>951</v>
      </c>
      <c r="C74" s="110" t="s">
        <v>11</v>
      </c>
      <c r="D74" s="110" t="s">
        <v>10</v>
      </c>
      <c r="E74" s="110" t="s">
        <v>215</v>
      </c>
      <c r="F74" s="110"/>
      <c r="G74" s="111">
        <v>6</v>
      </c>
      <c r="H74" s="65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85"/>
      <c r="Y74" s="69"/>
    </row>
    <row r="75" spans="1:25" ht="16.5" outlineLevel="5" thickBot="1">
      <c r="A75" s="8" t="s">
        <v>351</v>
      </c>
      <c r="B75" s="20">
        <v>951</v>
      </c>
      <c r="C75" s="9" t="s">
        <v>354</v>
      </c>
      <c r="D75" s="9" t="s">
        <v>6</v>
      </c>
      <c r="E75" s="9" t="s">
        <v>5</v>
      </c>
      <c r="F75" s="9"/>
      <c r="G75" s="10">
        <f>G76</f>
        <v>167.63</v>
      </c>
      <c r="H75" s="65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85"/>
      <c r="Y75" s="69"/>
    </row>
    <row r="76" spans="1:25" ht="16.5" outlineLevel="5" thickBot="1">
      <c r="A76" s="8" t="s">
        <v>352</v>
      </c>
      <c r="B76" s="20">
        <v>951</v>
      </c>
      <c r="C76" s="9" t="s">
        <v>354</v>
      </c>
      <c r="D76" s="9" t="s">
        <v>355</v>
      </c>
      <c r="E76" s="9" t="s">
        <v>5</v>
      </c>
      <c r="F76" s="9"/>
      <c r="G76" s="10">
        <f>G77</f>
        <v>167.63</v>
      </c>
      <c r="H76" s="65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85"/>
      <c r="Y76" s="69"/>
    </row>
    <row r="77" spans="1:25" ht="32.25" outlineLevel="5" thickBot="1">
      <c r="A77" s="8" t="s">
        <v>353</v>
      </c>
      <c r="B77" s="20">
        <v>951</v>
      </c>
      <c r="C77" s="9" t="s">
        <v>354</v>
      </c>
      <c r="D77" s="9" t="s">
        <v>356</v>
      </c>
      <c r="E77" s="9" t="s">
        <v>5</v>
      </c>
      <c r="F77" s="9"/>
      <c r="G77" s="10">
        <f>G78</f>
        <v>167.63</v>
      </c>
      <c r="H77" s="65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85"/>
      <c r="Y77" s="69"/>
    </row>
    <row r="78" spans="1:25" ht="32.25" outlineLevel="5" thickBot="1">
      <c r="A78" s="5" t="s">
        <v>219</v>
      </c>
      <c r="B78" s="22">
        <v>951</v>
      </c>
      <c r="C78" s="6" t="s">
        <v>354</v>
      </c>
      <c r="D78" s="6" t="s">
        <v>356</v>
      </c>
      <c r="E78" s="6" t="s">
        <v>213</v>
      </c>
      <c r="F78" s="6"/>
      <c r="G78" s="7">
        <f>G79</f>
        <v>167.63</v>
      </c>
      <c r="H78" s="65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85"/>
      <c r="Y78" s="69"/>
    </row>
    <row r="79" spans="1:25" ht="32.25" outlineLevel="5" thickBot="1">
      <c r="A79" s="105" t="s">
        <v>221</v>
      </c>
      <c r="B79" s="109">
        <v>951</v>
      </c>
      <c r="C79" s="110" t="s">
        <v>354</v>
      </c>
      <c r="D79" s="110" t="s">
        <v>356</v>
      </c>
      <c r="E79" s="110" t="s">
        <v>215</v>
      </c>
      <c r="F79" s="110"/>
      <c r="G79" s="117">
        <v>167.63</v>
      </c>
      <c r="H79" s="65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85"/>
      <c r="Y79" s="69"/>
    </row>
    <row r="80" spans="1:25" ht="16.5" outlineLevel="3" thickBot="1">
      <c r="A80" s="34" t="s">
        <v>59</v>
      </c>
      <c r="B80" s="20">
        <v>951</v>
      </c>
      <c r="C80" s="9" t="s">
        <v>12</v>
      </c>
      <c r="D80" s="9" t="s">
        <v>6</v>
      </c>
      <c r="E80" s="9" t="s">
        <v>5</v>
      </c>
      <c r="F80" s="9"/>
      <c r="G80" s="35">
        <f>G81</f>
        <v>500</v>
      </c>
      <c r="H80" s="35">
        <f aca="true" t="shared" si="11" ref="H80:X82">H81</f>
        <v>0</v>
      </c>
      <c r="I80" s="35">
        <f t="shared" si="11"/>
        <v>0</v>
      </c>
      <c r="J80" s="35">
        <f t="shared" si="11"/>
        <v>0</v>
      </c>
      <c r="K80" s="35">
        <f t="shared" si="11"/>
        <v>0</v>
      </c>
      <c r="L80" s="35">
        <f t="shared" si="11"/>
        <v>0</v>
      </c>
      <c r="M80" s="35">
        <f t="shared" si="11"/>
        <v>0</v>
      </c>
      <c r="N80" s="35">
        <f t="shared" si="11"/>
        <v>0</v>
      </c>
      <c r="O80" s="35">
        <f t="shared" si="11"/>
        <v>0</v>
      </c>
      <c r="P80" s="35">
        <f t="shared" si="11"/>
        <v>0</v>
      </c>
      <c r="Q80" s="35">
        <f t="shared" si="11"/>
        <v>0</v>
      </c>
      <c r="R80" s="35">
        <f t="shared" si="11"/>
        <v>0</v>
      </c>
      <c r="S80" s="35">
        <f t="shared" si="11"/>
        <v>0</v>
      </c>
      <c r="T80" s="35">
        <f t="shared" si="11"/>
        <v>0</v>
      </c>
      <c r="U80" s="35">
        <f t="shared" si="11"/>
        <v>0</v>
      </c>
      <c r="V80" s="35">
        <f t="shared" si="11"/>
        <v>0</v>
      </c>
      <c r="W80" s="35">
        <f t="shared" si="11"/>
        <v>0</v>
      </c>
      <c r="X80" s="76">
        <f t="shared" si="11"/>
        <v>0</v>
      </c>
      <c r="Y80" s="69">
        <f aca="true" t="shared" si="12" ref="Y80:Y87">X80/G80*100</f>
        <v>0</v>
      </c>
    </row>
    <row r="81" spans="1:25" ht="16.5" outlineLevel="3" thickBot="1">
      <c r="A81" s="36" t="s">
        <v>59</v>
      </c>
      <c r="B81" s="21">
        <v>951</v>
      </c>
      <c r="C81" s="11" t="s">
        <v>12</v>
      </c>
      <c r="D81" s="11" t="s">
        <v>89</v>
      </c>
      <c r="E81" s="11" t="s">
        <v>5</v>
      </c>
      <c r="F81" s="11"/>
      <c r="G81" s="37">
        <f>G82</f>
        <v>500</v>
      </c>
      <c r="H81" s="37">
        <f t="shared" si="11"/>
        <v>0</v>
      </c>
      <c r="I81" s="37">
        <f t="shared" si="11"/>
        <v>0</v>
      </c>
      <c r="J81" s="37">
        <f t="shared" si="11"/>
        <v>0</v>
      </c>
      <c r="K81" s="37">
        <f t="shared" si="11"/>
        <v>0</v>
      </c>
      <c r="L81" s="37">
        <f t="shared" si="11"/>
        <v>0</v>
      </c>
      <c r="M81" s="37">
        <f t="shared" si="11"/>
        <v>0</v>
      </c>
      <c r="N81" s="37">
        <f t="shared" si="11"/>
        <v>0</v>
      </c>
      <c r="O81" s="37">
        <f t="shared" si="11"/>
        <v>0</v>
      </c>
      <c r="P81" s="37">
        <f t="shared" si="11"/>
        <v>0</v>
      </c>
      <c r="Q81" s="37">
        <f t="shared" si="11"/>
        <v>0</v>
      </c>
      <c r="R81" s="37">
        <f t="shared" si="11"/>
        <v>0</v>
      </c>
      <c r="S81" s="37">
        <f t="shared" si="11"/>
        <v>0</v>
      </c>
      <c r="T81" s="37">
        <f t="shared" si="11"/>
        <v>0</v>
      </c>
      <c r="U81" s="37">
        <f t="shared" si="11"/>
        <v>0</v>
      </c>
      <c r="V81" s="37">
        <f t="shared" si="11"/>
        <v>0</v>
      </c>
      <c r="W81" s="37">
        <f t="shared" si="11"/>
        <v>0</v>
      </c>
      <c r="X81" s="77">
        <f t="shared" si="11"/>
        <v>0</v>
      </c>
      <c r="Y81" s="69">
        <f t="shared" si="12"/>
        <v>0</v>
      </c>
    </row>
    <row r="82" spans="1:25" ht="16.5" outlineLevel="4" thickBot="1">
      <c r="A82" s="106" t="s">
        <v>60</v>
      </c>
      <c r="B82" s="107">
        <v>951</v>
      </c>
      <c r="C82" s="108" t="s">
        <v>12</v>
      </c>
      <c r="D82" s="108" t="s">
        <v>14</v>
      </c>
      <c r="E82" s="108" t="s">
        <v>5</v>
      </c>
      <c r="F82" s="108"/>
      <c r="G82" s="40">
        <f>G83</f>
        <v>500</v>
      </c>
      <c r="H82" s="39">
        <f t="shared" si="11"/>
        <v>0</v>
      </c>
      <c r="I82" s="39">
        <f t="shared" si="11"/>
        <v>0</v>
      </c>
      <c r="J82" s="39">
        <f t="shared" si="11"/>
        <v>0</v>
      </c>
      <c r="K82" s="39">
        <f t="shared" si="11"/>
        <v>0</v>
      </c>
      <c r="L82" s="39">
        <f t="shared" si="11"/>
        <v>0</v>
      </c>
      <c r="M82" s="39">
        <f t="shared" si="11"/>
        <v>0</v>
      </c>
      <c r="N82" s="39">
        <f t="shared" si="11"/>
        <v>0</v>
      </c>
      <c r="O82" s="39">
        <f t="shared" si="11"/>
        <v>0</v>
      </c>
      <c r="P82" s="39">
        <f t="shared" si="11"/>
        <v>0</v>
      </c>
      <c r="Q82" s="39">
        <f t="shared" si="11"/>
        <v>0</v>
      </c>
      <c r="R82" s="39">
        <f t="shared" si="11"/>
        <v>0</v>
      </c>
      <c r="S82" s="39">
        <f t="shared" si="11"/>
        <v>0</v>
      </c>
      <c r="T82" s="39">
        <f t="shared" si="11"/>
        <v>0</v>
      </c>
      <c r="U82" s="39">
        <f t="shared" si="11"/>
        <v>0</v>
      </c>
      <c r="V82" s="39">
        <f t="shared" si="11"/>
        <v>0</v>
      </c>
      <c r="W82" s="39">
        <f t="shared" si="11"/>
        <v>0</v>
      </c>
      <c r="X82" s="78">
        <f t="shared" si="11"/>
        <v>0</v>
      </c>
      <c r="Y82" s="69">
        <f t="shared" si="12"/>
        <v>0</v>
      </c>
    </row>
    <row r="83" spans="1:25" ht="16.5" outlineLevel="5" thickBot="1">
      <c r="A83" s="38" t="s">
        <v>230</v>
      </c>
      <c r="B83" s="22">
        <v>951</v>
      </c>
      <c r="C83" s="6" t="s">
        <v>12</v>
      </c>
      <c r="D83" s="6" t="s">
        <v>14</v>
      </c>
      <c r="E83" s="6" t="s">
        <v>229</v>
      </c>
      <c r="F83" s="6"/>
      <c r="G83" s="39">
        <v>500</v>
      </c>
      <c r="H83" s="29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54"/>
      <c r="X83" s="75">
        <v>0</v>
      </c>
      <c r="Y83" s="69">
        <f t="shared" si="12"/>
        <v>0</v>
      </c>
    </row>
    <row r="84" spans="1:25" ht="15.75" customHeight="1" outlineLevel="3" thickBot="1">
      <c r="A84" s="34" t="s">
        <v>61</v>
      </c>
      <c r="B84" s="20">
        <v>951</v>
      </c>
      <c r="C84" s="9" t="s">
        <v>159</v>
      </c>
      <c r="D84" s="9" t="s">
        <v>6</v>
      </c>
      <c r="E84" s="9" t="s">
        <v>5</v>
      </c>
      <c r="F84" s="9"/>
      <c r="G84" s="35">
        <f>G85+G93+G101+G107+G110+G132+G139+G146+G121</f>
        <v>40157.85999999999</v>
      </c>
      <c r="H84" s="35" t="e">
        <f aca="true" t="shared" si="13" ref="H84:X84">H85+H93+H101+H107+H110+H132+H139+H146</f>
        <v>#REF!</v>
      </c>
      <c r="I84" s="35" t="e">
        <f t="shared" si="13"/>
        <v>#REF!</v>
      </c>
      <c r="J84" s="35" t="e">
        <f t="shared" si="13"/>
        <v>#REF!</v>
      </c>
      <c r="K84" s="35" t="e">
        <f t="shared" si="13"/>
        <v>#REF!</v>
      </c>
      <c r="L84" s="35" t="e">
        <f t="shared" si="13"/>
        <v>#REF!</v>
      </c>
      <c r="M84" s="35" t="e">
        <f t="shared" si="13"/>
        <v>#REF!</v>
      </c>
      <c r="N84" s="35" t="e">
        <f t="shared" si="13"/>
        <v>#REF!</v>
      </c>
      <c r="O84" s="35" t="e">
        <f t="shared" si="13"/>
        <v>#REF!</v>
      </c>
      <c r="P84" s="35" t="e">
        <f t="shared" si="13"/>
        <v>#REF!</v>
      </c>
      <c r="Q84" s="35" t="e">
        <f t="shared" si="13"/>
        <v>#REF!</v>
      </c>
      <c r="R84" s="35" t="e">
        <f t="shared" si="13"/>
        <v>#REF!</v>
      </c>
      <c r="S84" s="35" t="e">
        <f t="shared" si="13"/>
        <v>#REF!</v>
      </c>
      <c r="T84" s="35" t="e">
        <f t="shared" si="13"/>
        <v>#REF!</v>
      </c>
      <c r="U84" s="35" t="e">
        <f t="shared" si="13"/>
        <v>#REF!</v>
      </c>
      <c r="V84" s="35" t="e">
        <f t="shared" si="13"/>
        <v>#REF!</v>
      </c>
      <c r="W84" s="35" t="e">
        <f t="shared" si="13"/>
        <v>#REF!</v>
      </c>
      <c r="X84" s="79" t="e">
        <f t="shared" si="13"/>
        <v>#REF!</v>
      </c>
      <c r="Y84" s="69" t="e">
        <f t="shared" si="12"/>
        <v>#REF!</v>
      </c>
    </row>
    <row r="85" spans="1:25" ht="32.25" outlineLevel="3" thickBot="1">
      <c r="A85" s="36" t="s">
        <v>95</v>
      </c>
      <c r="B85" s="21">
        <v>951</v>
      </c>
      <c r="C85" s="11" t="s">
        <v>159</v>
      </c>
      <c r="D85" s="11" t="s">
        <v>90</v>
      </c>
      <c r="E85" s="11" t="s">
        <v>5</v>
      </c>
      <c r="F85" s="11"/>
      <c r="G85" s="37">
        <f>G86</f>
        <v>1750</v>
      </c>
      <c r="H85" s="37" t="e">
        <f>H86+#REF!</f>
        <v>#REF!</v>
      </c>
      <c r="I85" s="37" t="e">
        <f>I86+#REF!</f>
        <v>#REF!</v>
      </c>
      <c r="J85" s="37" t="e">
        <f>J86+#REF!</f>
        <v>#REF!</v>
      </c>
      <c r="K85" s="37" t="e">
        <f>K86+#REF!</f>
        <v>#REF!</v>
      </c>
      <c r="L85" s="37" t="e">
        <f>L86+#REF!</f>
        <v>#REF!</v>
      </c>
      <c r="M85" s="37" t="e">
        <f>M86+#REF!</f>
        <v>#REF!</v>
      </c>
      <c r="N85" s="37" t="e">
        <f>N86+#REF!</f>
        <v>#REF!</v>
      </c>
      <c r="O85" s="37" t="e">
        <f>O86+#REF!</f>
        <v>#REF!</v>
      </c>
      <c r="P85" s="37" t="e">
        <f>P86+#REF!</f>
        <v>#REF!</v>
      </c>
      <c r="Q85" s="37" t="e">
        <f>Q86+#REF!</f>
        <v>#REF!</v>
      </c>
      <c r="R85" s="37" t="e">
        <f>R86+#REF!</f>
        <v>#REF!</v>
      </c>
      <c r="S85" s="37" t="e">
        <f>S86+#REF!</f>
        <v>#REF!</v>
      </c>
      <c r="T85" s="37" t="e">
        <f>T86+#REF!</f>
        <v>#REF!</v>
      </c>
      <c r="U85" s="37" t="e">
        <f>U86+#REF!</f>
        <v>#REF!</v>
      </c>
      <c r="V85" s="37" t="e">
        <f>V86+#REF!</f>
        <v>#REF!</v>
      </c>
      <c r="W85" s="37" t="e">
        <f>W86+#REF!</f>
        <v>#REF!</v>
      </c>
      <c r="X85" s="80" t="e">
        <f>X86+#REF!</f>
        <v>#REF!</v>
      </c>
      <c r="Y85" s="69" t="e">
        <f t="shared" si="12"/>
        <v>#REF!</v>
      </c>
    </row>
    <row r="86" spans="1:25" ht="32.25" outlineLevel="4" thickBot="1">
      <c r="A86" s="106" t="s">
        <v>62</v>
      </c>
      <c r="B86" s="107">
        <v>951</v>
      </c>
      <c r="C86" s="108" t="s">
        <v>159</v>
      </c>
      <c r="D86" s="108" t="s">
        <v>15</v>
      </c>
      <c r="E86" s="108" t="s">
        <v>5</v>
      </c>
      <c r="F86" s="108"/>
      <c r="G86" s="40">
        <f>G87+G90</f>
        <v>1750</v>
      </c>
      <c r="H86" s="39">
        <f aca="true" t="shared" si="14" ref="H86:X86">H87</f>
        <v>0</v>
      </c>
      <c r="I86" s="39">
        <f t="shared" si="14"/>
        <v>0</v>
      </c>
      <c r="J86" s="39">
        <f t="shared" si="14"/>
        <v>0</v>
      </c>
      <c r="K86" s="39">
        <f t="shared" si="14"/>
        <v>0</v>
      </c>
      <c r="L86" s="39">
        <f t="shared" si="14"/>
        <v>0</v>
      </c>
      <c r="M86" s="39">
        <f t="shared" si="14"/>
        <v>0</v>
      </c>
      <c r="N86" s="39">
        <f t="shared" si="14"/>
        <v>0</v>
      </c>
      <c r="O86" s="39">
        <f t="shared" si="14"/>
        <v>0</v>
      </c>
      <c r="P86" s="39">
        <f t="shared" si="14"/>
        <v>0</v>
      </c>
      <c r="Q86" s="39">
        <f t="shared" si="14"/>
        <v>0</v>
      </c>
      <c r="R86" s="39">
        <f t="shared" si="14"/>
        <v>0</v>
      </c>
      <c r="S86" s="39">
        <f t="shared" si="14"/>
        <v>0</v>
      </c>
      <c r="T86" s="39">
        <f t="shared" si="14"/>
        <v>0</v>
      </c>
      <c r="U86" s="39">
        <f t="shared" si="14"/>
        <v>0</v>
      </c>
      <c r="V86" s="39">
        <f t="shared" si="14"/>
        <v>0</v>
      </c>
      <c r="W86" s="39">
        <f t="shared" si="14"/>
        <v>0</v>
      </c>
      <c r="X86" s="78">
        <f t="shared" si="14"/>
        <v>950</v>
      </c>
      <c r="Y86" s="69">
        <f t="shared" si="12"/>
        <v>54.285714285714285</v>
      </c>
    </row>
    <row r="87" spans="1:25" ht="32.25" outlineLevel="5" thickBot="1">
      <c r="A87" s="5" t="s">
        <v>210</v>
      </c>
      <c r="B87" s="22">
        <v>951</v>
      </c>
      <c r="C87" s="6" t="s">
        <v>159</v>
      </c>
      <c r="D87" s="6" t="s">
        <v>15</v>
      </c>
      <c r="E87" s="6" t="s">
        <v>207</v>
      </c>
      <c r="F87" s="6"/>
      <c r="G87" s="39">
        <f>G88+G89</f>
        <v>1040.6</v>
      </c>
      <c r="H87" s="29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54"/>
      <c r="X87" s="75">
        <v>950</v>
      </c>
      <c r="Y87" s="69">
        <f t="shared" si="12"/>
        <v>91.29348452815684</v>
      </c>
    </row>
    <row r="88" spans="1:25" ht="16.5" outlineLevel="5" thickBot="1">
      <c r="A88" s="105" t="s">
        <v>211</v>
      </c>
      <c r="B88" s="109">
        <v>951</v>
      </c>
      <c r="C88" s="110" t="s">
        <v>159</v>
      </c>
      <c r="D88" s="110" t="s">
        <v>15</v>
      </c>
      <c r="E88" s="110" t="s">
        <v>208</v>
      </c>
      <c r="F88" s="110"/>
      <c r="G88" s="111">
        <v>1038.8</v>
      </c>
      <c r="H88" s="65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85"/>
      <c r="Y88" s="69"/>
    </row>
    <row r="89" spans="1:25" ht="32.25" outlineLevel="5" thickBot="1">
      <c r="A89" s="105" t="s">
        <v>212</v>
      </c>
      <c r="B89" s="109">
        <v>951</v>
      </c>
      <c r="C89" s="110" t="s">
        <v>159</v>
      </c>
      <c r="D89" s="110" t="s">
        <v>15</v>
      </c>
      <c r="E89" s="110" t="s">
        <v>209</v>
      </c>
      <c r="F89" s="110"/>
      <c r="G89" s="111">
        <v>1.8</v>
      </c>
      <c r="H89" s="65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85"/>
      <c r="Y89" s="69"/>
    </row>
    <row r="90" spans="1:25" ht="32.25" outlineLevel="5" thickBot="1">
      <c r="A90" s="5" t="s">
        <v>219</v>
      </c>
      <c r="B90" s="22">
        <v>951</v>
      </c>
      <c r="C90" s="6" t="s">
        <v>159</v>
      </c>
      <c r="D90" s="6" t="s">
        <v>15</v>
      </c>
      <c r="E90" s="6" t="s">
        <v>213</v>
      </c>
      <c r="F90" s="6"/>
      <c r="G90" s="39">
        <f>G92+G91</f>
        <v>709.4000000000001</v>
      </c>
      <c r="H90" s="65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85"/>
      <c r="Y90" s="69"/>
    </row>
    <row r="91" spans="1:25" ht="32.25" outlineLevel="5" thickBot="1">
      <c r="A91" s="105" t="s">
        <v>220</v>
      </c>
      <c r="B91" s="109">
        <v>951</v>
      </c>
      <c r="C91" s="110" t="s">
        <v>159</v>
      </c>
      <c r="D91" s="110" t="s">
        <v>15</v>
      </c>
      <c r="E91" s="110" t="s">
        <v>214</v>
      </c>
      <c r="F91" s="110"/>
      <c r="G91" s="111">
        <v>112.2</v>
      </c>
      <c r="H91" s="65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85"/>
      <c r="Y91" s="69"/>
    </row>
    <row r="92" spans="1:25" ht="32.25" outlineLevel="5" thickBot="1">
      <c r="A92" s="105" t="s">
        <v>221</v>
      </c>
      <c r="B92" s="109">
        <v>951</v>
      </c>
      <c r="C92" s="110" t="s">
        <v>159</v>
      </c>
      <c r="D92" s="110" t="s">
        <v>15</v>
      </c>
      <c r="E92" s="110" t="s">
        <v>215</v>
      </c>
      <c r="F92" s="110"/>
      <c r="G92" s="111">
        <v>597.2</v>
      </c>
      <c r="H92" s="65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85"/>
      <c r="Y92" s="69"/>
    </row>
    <row r="93" spans="1:25" ht="63" customHeight="1" outlineLevel="6" thickBot="1">
      <c r="A93" s="36" t="s">
        <v>85</v>
      </c>
      <c r="B93" s="21">
        <v>951</v>
      </c>
      <c r="C93" s="11" t="s">
        <v>159</v>
      </c>
      <c r="D93" s="11" t="s">
        <v>86</v>
      </c>
      <c r="E93" s="11" t="s">
        <v>5</v>
      </c>
      <c r="F93" s="11"/>
      <c r="G93" s="37">
        <f aca="true" t="shared" si="15" ref="G93:P94">G94</f>
        <v>13495.24</v>
      </c>
      <c r="H93" s="37">
        <f t="shared" si="15"/>
        <v>0</v>
      </c>
      <c r="I93" s="37">
        <f t="shared" si="15"/>
        <v>0</v>
      </c>
      <c r="J93" s="37">
        <f t="shared" si="15"/>
        <v>0</v>
      </c>
      <c r="K93" s="37">
        <f t="shared" si="15"/>
        <v>0</v>
      </c>
      <c r="L93" s="37">
        <f t="shared" si="15"/>
        <v>0</v>
      </c>
      <c r="M93" s="37">
        <f t="shared" si="15"/>
        <v>0</v>
      </c>
      <c r="N93" s="37">
        <f t="shared" si="15"/>
        <v>0</v>
      </c>
      <c r="O93" s="37">
        <f t="shared" si="15"/>
        <v>0</v>
      </c>
      <c r="P93" s="37">
        <f t="shared" si="15"/>
        <v>0</v>
      </c>
      <c r="Q93" s="37">
        <f aca="true" t="shared" si="16" ref="Q93:X94">Q94</f>
        <v>0</v>
      </c>
      <c r="R93" s="37">
        <f t="shared" si="16"/>
        <v>0</v>
      </c>
      <c r="S93" s="37">
        <f t="shared" si="16"/>
        <v>0</v>
      </c>
      <c r="T93" s="37">
        <f t="shared" si="16"/>
        <v>0</v>
      </c>
      <c r="U93" s="37">
        <f t="shared" si="16"/>
        <v>0</v>
      </c>
      <c r="V93" s="37">
        <f t="shared" si="16"/>
        <v>0</v>
      </c>
      <c r="W93" s="37">
        <f t="shared" si="16"/>
        <v>0</v>
      </c>
      <c r="X93" s="77">
        <f>X94</f>
        <v>9539.0701</v>
      </c>
      <c r="Y93" s="69">
        <f>X93/G93*100</f>
        <v>70.68470142064906</v>
      </c>
    </row>
    <row r="94" spans="1:25" ht="16.5" outlineLevel="4" thickBot="1">
      <c r="A94" s="106" t="s">
        <v>53</v>
      </c>
      <c r="B94" s="107">
        <v>951</v>
      </c>
      <c r="C94" s="108" t="s">
        <v>159</v>
      </c>
      <c r="D94" s="108" t="s">
        <v>10</v>
      </c>
      <c r="E94" s="108" t="s">
        <v>5</v>
      </c>
      <c r="F94" s="108"/>
      <c r="G94" s="40">
        <f>G95+G98</f>
        <v>13495.24</v>
      </c>
      <c r="H94" s="39">
        <f t="shared" si="15"/>
        <v>0</v>
      </c>
      <c r="I94" s="39">
        <f t="shared" si="15"/>
        <v>0</v>
      </c>
      <c r="J94" s="39">
        <f t="shared" si="15"/>
        <v>0</v>
      </c>
      <c r="K94" s="39">
        <f t="shared" si="15"/>
        <v>0</v>
      </c>
      <c r="L94" s="39">
        <f t="shared" si="15"/>
        <v>0</v>
      </c>
      <c r="M94" s="39">
        <f t="shared" si="15"/>
        <v>0</v>
      </c>
      <c r="N94" s="39">
        <f t="shared" si="15"/>
        <v>0</v>
      </c>
      <c r="O94" s="39">
        <f t="shared" si="15"/>
        <v>0</v>
      </c>
      <c r="P94" s="39">
        <f t="shared" si="15"/>
        <v>0</v>
      </c>
      <c r="Q94" s="39">
        <f t="shared" si="16"/>
        <v>0</v>
      </c>
      <c r="R94" s="39">
        <f t="shared" si="16"/>
        <v>0</v>
      </c>
      <c r="S94" s="39">
        <f t="shared" si="16"/>
        <v>0</v>
      </c>
      <c r="T94" s="39">
        <f t="shared" si="16"/>
        <v>0</v>
      </c>
      <c r="U94" s="39">
        <f t="shared" si="16"/>
        <v>0</v>
      </c>
      <c r="V94" s="39">
        <f t="shared" si="16"/>
        <v>0</v>
      </c>
      <c r="W94" s="39">
        <f t="shared" si="16"/>
        <v>0</v>
      </c>
      <c r="X94" s="74">
        <f t="shared" si="16"/>
        <v>9539.0701</v>
      </c>
      <c r="Y94" s="69">
        <f>X94/G94*100</f>
        <v>70.68470142064906</v>
      </c>
    </row>
    <row r="95" spans="1:25" ht="32.25" outlineLevel="5" thickBot="1">
      <c r="A95" s="5" t="s">
        <v>210</v>
      </c>
      <c r="B95" s="22">
        <v>951</v>
      </c>
      <c r="C95" s="6" t="s">
        <v>159</v>
      </c>
      <c r="D95" s="6" t="s">
        <v>10</v>
      </c>
      <c r="E95" s="6" t="s">
        <v>207</v>
      </c>
      <c r="F95" s="6"/>
      <c r="G95" s="39">
        <f>G96+G97</f>
        <v>13099.09</v>
      </c>
      <c r="H95" s="29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54"/>
      <c r="X95" s="75">
        <v>9539.0701</v>
      </c>
      <c r="Y95" s="69">
        <f>X95/G95*100</f>
        <v>72.82238766204371</v>
      </c>
    </row>
    <row r="96" spans="1:25" ht="16.5" outlineLevel="5" thickBot="1">
      <c r="A96" s="105" t="s">
        <v>211</v>
      </c>
      <c r="B96" s="109">
        <v>951</v>
      </c>
      <c r="C96" s="110" t="s">
        <v>159</v>
      </c>
      <c r="D96" s="110" t="s">
        <v>10</v>
      </c>
      <c r="E96" s="110" t="s">
        <v>208</v>
      </c>
      <c r="F96" s="110"/>
      <c r="G96" s="111">
        <v>13086.09</v>
      </c>
      <c r="H96" s="65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85"/>
      <c r="Y96" s="69"/>
    </row>
    <row r="97" spans="1:25" ht="32.25" outlineLevel="5" thickBot="1">
      <c r="A97" s="105" t="s">
        <v>212</v>
      </c>
      <c r="B97" s="109">
        <v>951</v>
      </c>
      <c r="C97" s="110" t="s">
        <v>159</v>
      </c>
      <c r="D97" s="110" t="s">
        <v>10</v>
      </c>
      <c r="E97" s="110" t="s">
        <v>209</v>
      </c>
      <c r="F97" s="110"/>
      <c r="G97" s="111">
        <v>13</v>
      </c>
      <c r="H97" s="65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85"/>
      <c r="Y97" s="69"/>
    </row>
    <row r="98" spans="1:25" ht="32.25" outlineLevel="5" thickBot="1">
      <c r="A98" s="5" t="s">
        <v>219</v>
      </c>
      <c r="B98" s="22">
        <v>951</v>
      </c>
      <c r="C98" s="6" t="s">
        <v>159</v>
      </c>
      <c r="D98" s="6" t="s">
        <v>10</v>
      </c>
      <c r="E98" s="6" t="s">
        <v>213</v>
      </c>
      <c r="F98" s="6"/>
      <c r="G98" s="39">
        <f>G99+G100</f>
        <v>396.15</v>
      </c>
      <c r="H98" s="65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85"/>
      <c r="Y98" s="69"/>
    </row>
    <row r="99" spans="1:25" ht="32.25" outlineLevel="5" thickBot="1">
      <c r="A99" s="105" t="s">
        <v>220</v>
      </c>
      <c r="B99" s="109">
        <v>951</v>
      </c>
      <c r="C99" s="110" t="s">
        <v>159</v>
      </c>
      <c r="D99" s="110" t="s">
        <v>10</v>
      </c>
      <c r="E99" s="110" t="s">
        <v>214</v>
      </c>
      <c r="F99" s="110"/>
      <c r="G99" s="111">
        <v>119.88</v>
      </c>
      <c r="H99" s="65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85"/>
      <c r="Y99" s="69"/>
    </row>
    <row r="100" spans="1:25" ht="32.25" outlineLevel="5" thickBot="1">
      <c r="A100" s="105" t="s">
        <v>221</v>
      </c>
      <c r="B100" s="109">
        <v>951</v>
      </c>
      <c r="C100" s="110" t="s">
        <v>159</v>
      </c>
      <c r="D100" s="110" t="s">
        <v>10</v>
      </c>
      <c r="E100" s="110" t="s">
        <v>215</v>
      </c>
      <c r="F100" s="110"/>
      <c r="G100" s="111">
        <v>276.27</v>
      </c>
      <c r="H100" s="65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85"/>
      <c r="Y100" s="69"/>
    </row>
    <row r="101" spans="1:25" ht="48" outlineLevel="6" thickBot="1">
      <c r="A101" s="36" t="s">
        <v>92</v>
      </c>
      <c r="B101" s="21">
        <v>951</v>
      </c>
      <c r="C101" s="11" t="s">
        <v>159</v>
      </c>
      <c r="D101" s="11" t="s">
        <v>91</v>
      </c>
      <c r="E101" s="11" t="s">
        <v>5</v>
      </c>
      <c r="F101" s="11"/>
      <c r="G101" s="37">
        <f>G102</f>
        <v>257.6</v>
      </c>
      <c r="H101" s="37">
        <f aca="true" t="shared" si="17" ref="H101:W101">H102</f>
        <v>0</v>
      </c>
      <c r="I101" s="37">
        <f t="shared" si="17"/>
        <v>0</v>
      </c>
      <c r="J101" s="37">
        <f t="shared" si="17"/>
        <v>0</v>
      </c>
      <c r="K101" s="37">
        <f t="shared" si="17"/>
        <v>0</v>
      </c>
      <c r="L101" s="37">
        <f t="shared" si="17"/>
        <v>0</v>
      </c>
      <c r="M101" s="37">
        <f t="shared" si="17"/>
        <v>0</v>
      </c>
      <c r="N101" s="37">
        <f t="shared" si="17"/>
        <v>0</v>
      </c>
      <c r="O101" s="37">
        <f t="shared" si="17"/>
        <v>0</v>
      </c>
      <c r="P101" s="37">
        <f t="shared" si="17"/>
        <v>0</v>
      </c>
      <c r="Q101" s="37">
        <f t="shared" si="17"/>
        <v>0</v>
      </c>
      <c r="R101" s="37">
        <f t="shared" si="17"/>
        <v>0</v>
      </c>
      <c r="S101" s="37">
        <f t="shared" si="17"/>
        <v>0</v>
      </c>
      <c r="T101" s="37">
        <f t="shared" si="17"/>
        <v>0</v>
      </c>
      <c r="U101" s="37">
        <f t="shared" si="17"/>
        <v>0</v>
      </c>
      <c r="V101" s="37">
        <f t="shared" si="17"/>
        <v>0</v>
      </c>
      <c r="W101" s="37">
        <f t="shared" si="17"/>
        <v>0</v>
      </c>
      <c r="X101" s="77">
        <f>X102</f>
        <v>277.89792</v>
      </c>
      <c r="Y101" s="69">
        <f>X101/G101*100</f>
        <v>107.87962732919254</v>
      </c>
    </row>
    <row r="102" spans="1:25" ht="46.5" customHeight="1" outlineLevel="4" thickBot="1">
      <c r="A102" s="106" t="s">
        <v>63</v>
      </c>
      <c r="B102" s="107">
        <v>951</v>
      </c>
      <c r="C102" s="108" t="s">
        <v>159</v>
      </c>
      <c r="D102" s="108" t="s">
        <v>16</v>
      </c>
      <c r="E102" s="108" t="s">
        <v>5</v>
      </c>
      <c r="F102" s="108"/>
      <c r="G102" s="40">
        <f>G103+G105</f>
        <v>257.6</v>
      </c>
      <c r="H102" s="39">
        <f aca="true" t="shared" si="18" ref="H102:X102">H103</f>
        <v>0</v>
      </c>
      <c r="I102" s="39">
        <f t="shared" si="18"/>
        <v>0</v>
      </c>
      <c r="J102" s="39">
        <f t="shared" si="18"/>
        <v>0</v>
      </c>
      <c r="K102" s="39">
        <f t="shared" si="18"/>
        <v>0</v>
      </c>
      <c r="L102" s="39">
        <f t="shared" si="18"/>
        <v>0</v>
      </c>
      <c r="M102" s="39">
        <f t="shared" si="18"/>
        <v>0</v>
      </c>
      <c r="N102" s="39">
        <f t="shared" si="18"/>
        <v>0</v>
      </c>
      <c r="O102" s="39">
        <f t="shared" si="18"/>
        <v>0</v>
      </c>
      <c r="P102" s="39">
        <f t="shared" si="18"/>
        <v>0</v>
      </c>
      <c r="Q102" s="39">
        <f t="shared" si="18"/>
        <v>0</v>
      </c>
      <c r="R102" s="39">
        <f t="shared" si="18"/>
        <v>0</v>
      </c>
      <c r="S102" s="39">
        <f t="shared" si="18"/>
        <v>0</v>
      </c>
      <c r="T102" s="39">
        <f t="shared" si="18"/>
        <v>0</v>
      </c>
      <c r="U102" s="39">
        <f t="shared" si="18"/>
        <v>0</v>
      </c>
      <c r="V102" s="39">
        <f t="shared" si="18"/>
        <v>0</v>
      </c>
      <c r="W102" s="39">
        <f t="shared" si="18"/>
        <v>0</v>
      </c>
      <c r="X102" s="78">
        <f t="shared" si="18"/>
        <v>277.89792</v>
      </c>
      <c r="Y102" s="69">
        <f>X102/G102*100</f>
        <v>107.87962732919254</v>
      </c>
    </row>
    <row r="103" spans="1:25" ht="32.25" outlineLevel="5" thickBot="1">
      <c r="A103" s="5" t="s">
        <v>219</v>
      </c>
      <c r="B103" s="22">
        <v>951</v>
      </c>
      <c r="C103" s="6" t="s">
        <v>159</v>
      </c>
      <c r="D103" s="6" t="s">
        <v>16</v>
      </c>
      <c r="E103" s="6" t="s">
        <v>213</v>
      </c>
      <c r="F103" s="6"/>
      <c r="G103" s="39">
        <f>G104</f>
        <v>257</v>
      </c>
      <c r="H103" s="29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54"/>
      <c r="X103" s="75">
        <v>277.89792</v>
      </c>
      <c r="Y103" s="69">
        <f>X103/G103*100</f>
        <v>108.13148638132294</v>
      </c>
    </row>
    <row r="104" spans="1:25" ht="32.25" outlineLevel="5" thickBot="1">
      <c r="A104" s="105" t="s">
        <v>221</v>
      </c>
      <c r="B104" s="109">
        <v>951</v>
      </c>
      <c r="C104" s="110" t="s">
        <v>159</v>
      </c>
      <c r="D104" s="110" t="s">
        <v>16</v>
      </c>
      <c r="E104" s="110" t="s">
        <v>215</v>
      </c>
      <c r="F104" s="110"/>
      <c r="G104" s="111">
        <v>257</v>
      </c>
      <c r="H104" s="65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85"/>
      <c r="Y104" s="69"/>
    </row>
    <row r="105" spans="1:25" ht="16.5" outlineLevel="5" thickBot="1">
      <c r="A105" s="5" t="s">
        <v>222</v>
      </c>
      <c r="B105" s="22">
        <v>951</v>
      </c>
      <c r="C105" s="6" t="s">
        <v>159</v>
      </c>
      <c r="D105" s="6" t="s">
        <v>16</v>
      </c>
      <c r="E105" s="6" t="s">
        <v>216</v>
      </c>
      <c r="F105" s="6"/>
      <c r="G105" s="39">
        <f>G106</f>
        <v>0.6</v>
      </c>
      <c r="H105" s="65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85"/>
      <c r="Y105" s="69"/>
    </row>
    <row r="106" spans="1:25" ht="16.5" outlineLevel="5" thickBot="1">
      <c r="A106" s="105" t="s">
        <v>224</v>
      </c>
      <c r="B106" s="109">
        <v>951</v>
      </c>
      <c r="C106" s="110" t="s">
        <v>159</v>
      </c>
      <c r="D106" s="110" t="s">
        <v>16</v>
      </c>
      <c r="E106" s="110" t="s">
        <v>218</v>
      </c>
      <c r="F106" s="110"/>
      <c r="G106" s="111">
        <v>0.6</v>
      </c>
      <c r="H106" s="65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85"/>
      <c r="Y106" s="69"/>
    </row>
    <row r="107" spans="1:25" ht="32.25" customHeight="1" outlineLevel="6" thickBot="1">
      <c r="A107" s="36" t="s">
        <v>94</v>
      </c>
      <c r="B107" s="21">
        <v>951</v>
      </c>
      <c r="C107" s="11" t="s">
        <v>159</v>
      </c>
      <c r="D107" s="11" t="s">
        <v>93</v>
      </c>
      <c r="E107" s="11" t="s">
        <v>5</v>
      </c>
      <c r="F107" s="11"/>
      <c r="G107" s="37">
        <f>G108</f>
        <v>0</v>
      </c>
      <c r="H107" s="37" t="e">
        <f>#REF!+H108</f>
        <v>#REF!</v>
      </c>
      <c r="I107" s="37" t="e">
        <f>#REF!+I108</f>
        <v>#REF!</v>
      </c>
      <c r="J107" s="37" t="e">
        <f>#REF!+J108</f>
        <v>#REF!</v>
      </c>
      <c r="K107" s="37" t="e">
        <f>#REF!+K108</f>
        <v>#REF!</v>
      </c>
      <c r="L107" s="37" t="e">
        <f>#REF!+L108</f>
        <v>#REF!</v>
      </c>
      <c r="M107" s="37" t="e">
        <f>#REF!+M108</f>
        <v>#REF!</v>
      </c>
      <c r="N107" s="37" t="e">
        <f>#REF!+N108</f>
        <v>#REF!</v>
      </c>
      <c r="O107" s="37" t="e">
        <f>#REF!+O108</f>
        <v>#REF!</v>
      </c>
      <c r="P107" s="37" t="e">
        <f>#REF!+P108</f>
        <v>#REF!</v>
      </c>
      <c r="Q107" s="37" t="e">
        <f>#REF!+Q108</f>
        <v>#REF!</v>
      </c>
      <c r="R107" s="37" t="e">
        <f>#REF!+R108</f>
        <v>#REF!</v>
      </c>
      <c r="S107" s="37" t="e">
        <f>#REF!+S108</f>
        <v>#REF!</v>
      </c>
      <c r="T107" s="37" t="e">
        <f>#REF!+T108</f>
        <v>#REF!</v>
      </c>
      <c r="U107" s="37" t="e">
        <f>#REF!+U108</f>
        <v>#REF!</v>
      </c>
      <c r="V107" s="37" t="e">
        <f>#REF!+V108</f>
        <v>#REF!</v>
      </c>
      <c r="W107" s="37" t="e">
        <f>#REF!+W108</f>
        <v>#REF!</v>
      </c>
      <c r="X107" s="80" t="e">
        <f>#REF!+X108</f>
        <v>#REF!</v>
      </c>
      <c r="Y107" s="69" t="e">
        <f aca="true" t="shared" si="19" ref="Y107:Y112">X107/G107*100</f>
        <v>#REF!</v>
      </c>
    </row>
    <row r="108" spans="1:25" ht="15.75" customHeight="1" outlineLevel="4" thickBot="1">
      <c r="A108" s="106" t="s">
        <v>64</v>
      </c>
      <c r="B108" s="107">
        <v>951</v>
      </c>
      <c r="C108" s="108" t="s">
        <v>159</v>
      </c>
      <c r="D108" s="108" t="s">
        <v>17</v>
      </c>
      <c r="E108" s="108" t="s">
        <v>5</v>
      </c>
      <c r="F108" s="108"/>
      <c r="G108" s="40">
        <f>G109</f>
        <v>0</v>
      </c>
      <c r="H108" s="39">
        <f aca="true" t="shared" si="20" ref="H108:W108">H109</f>
        <v>0</v>
      </c>
      <c r="I108" s="39">
        <f t="shared" si="20"/>
        <v>0</v>
      </c>
      <c r="J108" s="39">
        <f t="shared" si="20"/>
        <v>0</v>
      </c>
      <c r="K108" s="39">
        <f t="shared" si="20"/>
        <v>0</v>
      </c>
      <c r="L108" s="39">
        <f t="shared" si="20"/>
        <v>0</v>
      </c>
      <c r="M108" s="39">
        <f t="shared" si="20"/>
        <v>0</v>
      </c>
      <c r="N108" s="39">
        <f t="shared" si="20"/>
        <v>0</v>
      </c>
      <c r="O108" s="39">
        <f t="shared" si="20"/>
        <v>0</v>
      </c>
      <c r="P108" s="39">
        <f t="shared" si="20"/>
        <v>0</v>
      </c>
      <c r="Q108" s="39">
        <f t="shared" si="20"/>
        <v>0</v>
      </c>
      <c r="R108" s="39">
        <f t="shared" si="20"/>
        <v>0</v>
      </c>
      <c r="S108" s="39">
        <f t="shared" si="20"/>
        <v>0</v>
      </c>
      <c r="T108" s="39">
        <f t="shared" si="20"/>
        <v>0</v>
      </c>
      <c r="U108" s="39">
        <f t="shared" si="20"/>
        <v>0</v>
      </c>
      <c r="V108" s="39">
        <f t="shared" si="20"/>
        <v>0</v>
      </c>
      <c r="W108" s="39">
        <f t="shared" si="20"/>
        <v>0</v>
      </c>
      <c r="X108" s="74">
        <f>X109</f>
        <v>1067.9833</v>
      </c>
      <c r="Y108" s="69" t="e">
        <f t="shared" si="19"/>
        <v>#DIV/0!</v>
      </c>
    </row>
    <row r="109" spans="1:25" ht="16.5" outlineLevel="5" thickBot="1">
      <c r="A109" s="38" t="s">
        <v>231</v>
      </c>
      <c r="B109" s="22">
        <v>951</v>
      </c>
      <c r="C109" s="6" t="s">
        <v>159</v>
      </c>
      <c r="D109" s="6" t="s">
        <v>17</v>
      </c>
      <c r="E109" s="6" t="s">
        <v>232</v>
      </c>
      <c r="F109" s="6"/>
      <c r="G109" s="39">
        <v>0</v>
      </c>
      <c r="H109" s="2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54"/>
      <c r="X109" s="75">
        <v>1067.9833</v>
      </c>
      <c r="Y109" s="69" t="e">
        <f t="shared" si="19"/>
        <v>#DIV/0!</v>
      </c>
    </row>
    <row r="110" spans="1:25" ht="32.25" outlineLevel="6" thickBot="1">
      <c r="A110" s="36" t="s">
        <v>128</v>
      </c>
      <c r="B110" s="21">
        <v>951</v>
      </c>
      <c r="C110" s="11" t="s">
        <v>159</v>
      </c>
      <c r="D110" s="11" t="s">
        <v>126</v>
      </c>
      <c r="E110" s="11" t="s">
        <v>5</v>
      </c>
      <c r="F110" s="11"/>
      <c r="G110" s="37">
        <f>G111</f>
        <v>22291.11</v>
      </c>
      <c r="H110" s="37">
        <f aca="true" t="shared" si="21" ref="H110:X111">H111</f>
        <v>0</v>
      </c>
      <c r="I110" s="37">
        <f t="shared" si="21"/>
        <v>0</v>
      </c>
      <c r="J110" s="37">
        <f t="shared" si="21"/>
        <v>0</v>
      </c>
      <c r="K110" s="37">
        <f t="shared" si="21"/>
        <v>0</v>
      </c>
      <c r="L110" s="37">
        <f t="shared" si="21"/>
        <v>0</v>
      </c>
      <c r="M110" s="37">
        <f t="shared" si="21"/>
        <v>0</v>
      </c>
      <c r="N110" s="37">
        <f t="shared" si="21"/>
        <v>0</v>
      </c>
      <c r="O110" s="37">
        <f t="shared" si="21"/>
        <v>0</v>
      </c>
      <c r="P110" s="37">
        <f t="shared" si="21"/>
        <v>0</v>
      </c>
      <c r="Q110" s="37">
        <f t="shared" si="21"/>
        <v>0</v>
      </c>
      <c r="R110" s="37">
        <f t="shared" si="21"/>
        <v>0</v>
      </c>
      <c r="S110" s="37">
        <f t="shared" si="21"/>
        <v>0</v>
      </c>
      <c r="T110" s="37">
        <f t="shared" si="21"/>
        <v>0</v>
      </c>
      <c r="U110" s="37">
        <f t="shared" si="21"/>
        <v>0</v>
      </c>
      <c r="V110" s="37">
        <f t="shared" si="21"/>
        <v>0</v>
      </c>
      <c r="W110" s="37">
        <f t="shared" si="21"/>
        <v>0</v>
      </c>
      <c r="X110" s="77">
        <f>X111</f>
        <v>16240.50148</v>
      </c>
      <c r="Y110" s="69">
        <f t="shared" si="19"/>
        <v>72.85640544593787</v>
      </c>
    </row>
    <row r="111" spans="1:25" ht="32.25" outlineLevel="6" thickBot="1">
      <c r="A111" s="106" t="s">
        <v>81</v>
      </c>
      <c r="B111" s="107">
        <v>951</v>
      </c>
      <c r="C111" s="108" t="s">
        <v>159</v>
      </c>
      <c r="D111" s="108" t="s">
        <v>127</v>
      </c>
      <c r="E111" s="108" t="s">
        <v>5</v>
      </c>
      <c r="F111" s="108"/>
      <c r="G111" s="40">
        <f>G112+G115+G118</f>
        <v>22291.11</v>
      </c>
      <c r="H111" s="40">
        <f t="shared" si="21"/>
        <v>0</v>
      </c>
      <c r="I111" s="40">
        <f t="shared" si="21"/>
        <v>0</v>
      </c>
      <c r="J111" s="40">
        <f t="shared" si="21"/>
        <v>0</v>
      </c>
      <c r="K111" s="40">
        <f t="shared" si="21"/>
        <v>0</v>
      </c>
      <c r="L111" s="40">
        <f t="shared" si="21"/>
        <v>0</v>
      </c>
      <c r="M111" s="40">
        <f t="shared" si="21"/>
        <v>0</v>
      </c>
      <c r="N111" s="40">
        <f t="shared" si="21"/>
        <v>0</v>
      </c>
      <c r="O111" s="40">
        <f t="shared" si="21"/>
        <v>0</v>
      </c>
      <c r="P111" s="40">
        <f t="shared" si="21"/>
        <v>0</v>
      </c>
      <c r="Q111" s="40">
        <f t="shared" si="21"/>
        <v>0</v>
      </c>
      <c r="R111" s="40">
        <f t="shared" si="21"/>
        <v>0</v>
      </c>
      <c r="S111" s="40">
        <f t="shared" si="21"/>
        <v>0</v>
      </c>
      <c r="T111" s="40">
        <f t="shared" si="21"/>
        <v>0</v>
      </c>
      <c r="U111" s="40">
        <f t="shared" si="21"/>
        <v>0</v>
      </c>
      <c r="V111" s="40">
        <f t="shared" si="21"/>
        <v>0</v>
      </c>
      <c r="W111" s="40">
        <f t="shared" si="21"/>
        <v>0</v>
      </c>
      <c r="X111" s="81">
        <f t="shared" si="21"/>
        <v>16240.50148</v>
      </c>
      <c r="Y111" s="69">
        <f t="shared" si="19"/>
        <v>72.85640544593787</v>
      </c>
    </row>
    <row r="112" spans="1:25" ht="32.25" outlineLevel="6" thickBot="1">
      <c r="A112" s="5" t="s">
        <v>234</v>
      </c>
      <c r="B112" s="22">
        <v>951</v>
      </c>
      <c r="C112" s="6" t="s">
        <v>159</v>
      </c>
      <c r="D112" s="6" t="s">
        <v>127</v>
      </c>
      <c r="E112" s="6" t="s">
        <v>233</v>
      </c>
      <c r="F112" s="6"/>
      <c r="G112" s="39">
        <f>G113+G114</f>
        <v>9878.859999999999</v>
      </c>
      <c r="H112" s="30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55"/>
      <c r="X112" s="75">
        <v>16240.50148</v>
      </c>
      <c r="Y112" s="69">
        <f t="shared" si="19"/>
        <v>164.39651417268797</v>
      </c>
    </row>
    <row r="113" spans="1:25" ht="16.5" outlineLevel="6" thickBot="1">
      <c r="A113" s="105" t="s">
        <v>211</v>
      </c>
      <c r="B113" s="109">
        <v>951</v>
      </c>
      <c r="C113" s="110" t="s">
        <v>159</v>
      </c>
      <c r="D113" s="110" t="s">
        <v>127</v>
      </c>
      <c r="E113" s="110" t="s">
        <v>235</v>
      </c>
      <c r="F113" s="110"/>
      <c r="G113" s="111">
        <v>9864.06</v>
      </c>
      <c r="H113" s="103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85"/>
      <c r="Y113" s="69"/>
    </row>
    <row r="114" spans="1:25" ht="32.25" outlineLevel="6" thickBot="1">
      <c r="A114" s="105" t="s">
        <v>212</v>
      </c>
      <c r="B114" s="109">
        <v>951</v>
      </c>
      <c r="C114" s="110" t="s">
        <v>159</v>
      </c>
      <c r="D114" s="110" t="s">
        <v>127</v>
      </c>
      <c r="E114" s="110" t="s">
        <v>236</v>
      </c>
      <c r="F114" s="110"/>
      <c r="G114" s="111">
        <v>14.8</v>
      </c>
      <c r="H114" s="103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85"/>
      <c r="Y114" s="69"/>
    </row>
    <row r="115" spans="1:25" ht="32.25" outlineLevel="6" thickBot="1">
      <c r="A115" s="5" t="s">
        <v>219</v>
      </c>
      <c r="B115" s="22">
        <v>951</v>
      </c>
      <c r="C115" s="6" t="s">
        <v>159</v>
      </c>
      <c r="D115" s="6" t="s">
        <v>127</v>
      </c>
      <c r="E115" s="6" t="s">
        <v>213</v>
      </c>
      <c r="F115" s="6"/>
      <c r="G115" s="39">
        <f>G116+G117</f>
        <v>12149.25</v>
      </c>
      <c r="H115" s="103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85"/>
      <c r="Y115" s="69"/>
    </row>
    <row r="116" spans="1:25" ht="32.25" outlineLevel="6" thickBot="1">
      <c r="A116" s="105" t="s">
        <v>220</v>
      </c>
      <c r="B116" s="109">
        <v>951</v>
      </c>
      <c r="C116" s="110" t="s">
        <v>159</v>
      </c>
      <c r="D116" s="110" t="s">
        <v>127</v>
      </c>
      <c r="E116" s="110" t="s">
        <v>214</v>
      </c>
      <c r="F116" s="110"/>
      <c r="G116" s="111">
        <v>3311.97</v>
      </c>
      <c r="H116" s="103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85"/>
      <c r="Y116" s="69"/>
    </row>
    <row r="117" spans="1:25" ht="32.25" outlineLevel="6" thickBot="1">
      <c r="A117" s="105" t="s">
        <v>221</v>
      </c>
      <c r="B117" s="109">
        <v>951</v>
      </c>
      <c r="C117" s="110" t="s">
        <v>159</v>
      </c>
      <c r="D117" s="110" t="s">
        <v>127</v>
      </c>
      <c r="E117" s="110" t="s">
        <v>215</v>
      </c>
      <c r="F117" s="110"/>
      <c r="G117" s="111">
        <v>8837.28</v>
      </c>
      <c r="H117" s="103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85"/>
      <c r="Y117" s="69"/>
    </row>
    <row r="118" spans="1:25" ht="16.5" outlineLevel="6" thickBot="1">
      <c r="A118" s="5" t="s">
        <v>222</v>
      </c>
      <c r="B118" s="22">
        <v>951</v>
      </c>
      <c r="C118" s="6" t="s">
        <v>159</v>
      </c>
      <c r="D118" s="6" t="s">
        <v>127</v>
      </c>
      <c r="E118" s="6" t="s">
        <v>216</v>
      </c>
      <c r="F118" s="6"/>
      <c r="G118" s="39">
        <f>G119+G120</f>
        <v>263</v>
      </c>
      <c r="H118" s="103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85"/>
      <c r="Y118" s="69"/>
    </row>
    <row r="119" spans="1:25" ht="32.25" outlineLevel="6" thickBot="1">
      <c r="A119" s="105" t="s">
        <v>223</v>
      </c>
      <c r="B119" s="109">
        <v>951</v>
      </c>
      <c r="C119" s="110" t="s">
        <v>159</v>
      </c>
      <c r="D119" s="110" t="s">
        <v>127</v>
      </c>
      <c r="E119" s="110" t="s">
        <v>217</v>
      </c>
      <c r="F119" s="110"/>
      <c r="G119" s="111">
        <v>226</v>
      </c>
      <c r="H119" s="103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85"/>
      <c r="Y119" s="69"/>
    </row>
    <row r="120" spans="1:25" ht="16.5" outlineLevel="6" thickBot="1">
      <c r="A120" s="105" t="s">
        <v>224</v>
      </c>
      <c r="B120" s="109">
        <v>951</v>
      </c>
      <c r="C120" s="110" t="s">
        <v>159</v>
      </c>
      <c r="D120" s="110" t="s">
        <v>127</v>
      </c>
      <c r="E120" s="110" t="s">
        <v>218</v>
      </c>
      <c r="F120" s="110"/>
      <c r="G120" s="111">
        <v>37</v>
      </c>
      <c r="H120" s="103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85"/>
      <c r="Y120" s="69"/>
    </row>
    <row r="121" spans="1:25" ht="16.5" outlineLevel="6" thickBot="1">
      <c r="A121" s="36" t="s">
        <v>71</v>
      </c>
      <c r="B121" s="21">
        <v>951</v>
      </c>
      <c r="C121" s="11" t="s">
        <v>159</v>
      </c>
      <c r="D121" s="11" t="s">
        <v>24</v>
      </c>
      <c r="E121" s="11" t="s">
        <v>5</v>
      </c>
      <c r="F121" s="11"/>
      <c r="G121" s="37">
        <f>G122+G126+G129</f>
        <v>435.22999999999996</v>
      </c>
      <c r="H121" s="103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85"/>
      <c r="Y121" s="69"/>
    </row>
    <row r="122" spans="1:25" ht="32.25" outlineLevel="6" thickBot="1">
      <c r="A122" s="112" t="s">
        <v>239</v>
      </c>
      <c r="B122" s="107">
        <v>951</v>
      </c>
      <c r="C122" s="108" t="s">
        <v>159</v>
      </c>
      <c r="D122" s="108" t="s">
        <v>237</v>
      </c>
      <c r="E122" s="108" t="s">
        <v>5</v>
      </c>
      <c r="F122" s="108"/>
      <c r="G122" s="40">
        <f>G123</f>
        <v>248.69</v>
      </c>
      <c r="H122" s="103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85"/>
      <c r="Y122" s="69"/>
    </row>
    <row r="123" spans="1:25" ht="32.25" outlineLevel="6" thickBot="1">
      <c r="A123" s="5" t="s">
        <v>219</v>
      </c>
      <c r="B123" s="22">
        <v>951</v>
      </c>
      <c r="C123" s="6" t="s">
        <v>159</v>
      </c>
      <c r="D123" s="6" t="s">
        <v>237</v>
      </c>
      <c r="E123" s="6" t="s">
        <v>213</v>
      </c>
      <c r="F123" s="6"/>
      <c r="G123" s="39">
        <f>G125+G124</f>
        <v>248.69</v>
      </c>
      <c r="H123" s="103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85"/>
      <c r="Y123" s="69"/>
    </row>
    <row r="124" spans="1:25" ht="32.25" outlineLevel="6" thickBot="1">
      <c r="A124" s="105" t="s">
        <v>220</v>
      </c>
      <c r="B124" s="109">
        <v>951</v>
      </c>
      <c r="C124" s="110" t="s">
        <v>159</v>
      </c>
      <c r="D124" s="110" t="s">
        <v>237</v>
      </c>
      <c r="E124" s="110" t="s">
        <v>214</v>
      </c>
      <c r="F124" s="110"/>
      <c r="G124" s="111">
        <v>42</v>
      </c>
      <c r="H124" s="103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85"/>
      <c r="Y124" s="69"/>
    </row>
    <row r="125" spans="1:25" ht="32.25" outlineLevel="6" thickBot="1">
      <c r="A125" s="105" t="s">
        <v>221</v>
      </c>
      <c r="B125" s="109">
        <v>951</v>
      </c>
      <c r="C125" s="110" t="s">
        <v>159</v>
      </c>
      <c r="D125" s="110" t="s">
        <v>237</v>
      </c>
      <c r="E125" s="110" t="s">
        <v>215</v>
      </c>
      <c r="F125" s="110"/>
      <c r="G125" s="111">
        <v>206.69</v>
      </c>
      <c r="H125" s="103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85"/>
      <c r="Y125" s="69"/>
    </row>
    <row r="126" spans="1:25" ht="32.25" outlineLevel="6" thickBot="1">
      <c r="A126" s="112" t="s">
        <v>240</v>
      </c>
      <c r="B126" s="107">
        <v>951</v>
      </c>
      <c r="C126" s="108" t="s">
        <v>159</v>
      </c>
      <c r="D126" s="108" t="s">
        <v>238</v>
      </c>
      <c r="E126" s="108" t="s">
        <v>5</v>
      </c>
      <c r="F126" s="108"/>
      <c r="G126" s="40">
        <f>G127</f>
        <v>146.72</v>
      </c>
      <c r="H126" s="103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85"/>
      <c r="Y126" s="69"/>
    </row>
    <row r="127" spans="1:25" ht="32.25" outlineLevel="6" thickBot="1">
      <c r="A127" s="5" t="s">
        <v>219</v>
      </c>
      <c r="B127" s="22">
        <v>951</v>
      </c>
      <c r="C127" s="6" t="s">
        <v>159</v>
      </c>
      <c r="D127" s="6" t="s">
        <v>238</v>
      </c>
      <c r="E127" s="6" t="s">
        <v>213</v>
      </c>
      <c r="F127" s="6"/>
      <c r="G127" s="39">
        <f>G128</f>
        <v>146.72</v>
      </c>
      <c r="H127" s="103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85"/>
      <c r="Y127" s="69"/>
    </row>
    <row r="128" spans="1:25" ht="32.25" outlineLevel="6" thickBot="1">
      <c r="A128" s="105" t="s">
        <v>221</v>
      </c>
      <c r="B128" s="109">
        <v>951</v>
      </c>
      <c r="C128" s="110" t="s">
        <v>159</v>
      </c>
      <c r="D128" s="110" t="s">
        <v>238</v>
      </c>
      <c r="E128" s="110" t="s">
        <v>215</v>
      </c>
      <c r="F128" s="110"/>
      <c r="G128" s="111">
        <v>146.72</v>
      </c>
      <c r="H128" s="103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85"/>
      <c r="Y128" s="69"/>
    </row>
    <row r="129" spans="1:25" ht="32.25" outlineLevel="6" thickBot="1">
      <c r="A129" s="164" t="s">
        <v>317</v>
      </c>
      <c r="B129" s="107">
        <v>951</v>
      </c>
      <c r="C129" s="108" t="s">
        <v>159</v>
      </c>
      <c r="D129" s="108" t="s">
        <v>319</v>
      </c>
      <c r="E129" s="108" t="s">
        <v>5</v>
      </c>
      <c r="F129" s="108"/>
      <c r="G129" s="16">
        <f>G130</f>
        <v>39.82</v>
      </c>
      <c r="H129" s="103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85"/>
      <c r="Y129" s="69"/>
    </row>
    <row r="130" spans="1:25" ht="32.25" outlineLevel="6" thickBot="1">
      <c r="A130" s="5" t="s">
        <v>219</v>
      </c>
      <c r="B130" s="22">
        <v>951</v>
      </c>
      <c r="C130" s="6" t="s">
        <v>159</v>
      </c>
      <c r="D130" s="6" t="s">
        <v>319</v>
      </c>
      <c r="E130" s="6" t="s">
        <v>213</v>
      </c>
      <c r="F130" s="6"/>
      <c r="G130" s="7">
        <f>G131</f>
        <v>39.82</v>
      </c>
      <c r="H130" s="103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85"/>
      <c r="Y130" s="69"/>
    </row>
    <row r="131" spans="1:25" ht="32.25" outlineLevel="6" thickBot="1">
      <c r="A131" s="105" t="s">
        <v>221</v>
      </c>
      <c r="B131" s="109">
        <v>951</v>
      </c>
      <c r="C131" s="110" t="s">
        <v>159</v>
      </c>
      <c r="D131" s="110" t="s">
        <v>319</v>
      </c>
      <c r="E131" s="110" t="s">
        <v>215</v>
      </c>
      <c r="F131" s="110"/>
      <c r="G131" s="117">
        <v>39.82</v>
      </c>
      <c r="H131" s="103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85"/>
      <c r="Y131" s="69"/>
    </row>
    <row r="132" spans="1:25" ht="32.25" outlineLevel="6" thickBot="1">
      <c r="A132" s="36" t="s">
        <v>132</v>
      </c>
      <c r="B132" s="21">
        <v>951</v>
      </c>
      <c r="C132" s="11" t="s">
        <v>159</v>
      </c>
      <c r="D132" s="11" t="s">
        <v>130</v>
      </c>
      <c r="E132" s="11" t="s">
        <v>5</v>
      </c>
      <c r="F132" s="11"/>
      <c r="G132" s="37">
        <f>G133+G136</f>
        <v>774.1299999999999</v>
      </c>
      <c r="H132" s="37">
        <f aca="true" t="shared" si="22" ref="H132:W132">H133</f>
        <v>0</v>
      </c>
      <c r="I132" s="37">
        <f t="shared" si="22"/>
        <v>0</v>
      </c>
      <c r="J132" s="37">
        <f t="shared" si="22"/>
        <v>0</v>
      </c>
      <c r="K132" s="37">
        <f t="shared" si="22"/>
        <v>0</v>
      </c>
      <c r="L132" s="37">
        <f t="shared" si="22"/>
        <v>0</v>
      </c>
      <c r="M132" s="37">
        <f t="shared" si="22"/>
        <v>0</v>
      </c>
      <c r="N132" s="37">
        <f t="shared" si="22"/>
        <v>0</v>
      </c>
      <c r="O132" s="37">
        <f t="shared" si="22"/>
        <v>0</v>
      </c>
      <c r="P132" s="37">
        <f t="shared" si="22"/>
        <v>0</v>
      </c>
      <c r="Q132" s="37">
        <f t="shared" si="22"/>
        <v>0</v>
      </c>
      <c r="R132" s="37">
        <f t="shared" si="22"/>
        <v>0</v>
      </c>
      <c r="S132" s="37">
        <f t="shared" si="22"/>
        <v>0</v>
      </c>
      <c r="T132" s="37">
        <f t="shared" si="22"/>
        <v>0</v>
      </c>
      <c r="U132" s="37">
        <f t="shared" si="22"/>
        <v>0</v>
      </c>
      <c r="V132" s="37">
        <f t="shared" si="22"/>
        <v>0</v>
      </c>
      <c r="W132" s="37">
        <f t="shared" si="22"/>
        <v>0</v>
      </c>
      <c r="X132" s="77">
        <f>X133</f>
        <v>332.248</v>
      </c>
      <c r="Y132" s="69">
        <f>X132/G132*100</f>
        <v>42.91888959218736</v>
      </c>
    </row>
    <row r="133" spans="1:25" ht="32.25" outlineLevel="6" thickBot="1">
      <c r="A133" s="5" t="s">
        <v>210</v>
      </c>
      <c r="B133" s="22">
        <v>951</v>
      </c>
      <c r="C133" s="6" t="s">
        <v>159</v>
      </c>
      <c r="D133" s="6" t="s">
        <v>130</v>
      </c>
      <c r="E133" s="6" t="s">
        <v>207</v>
      </c>
      <c r="F133" s="6"/>
      <c r="G133" s="39">
        <f>G134+G135</f>
        <v>558.1899999999999</v>
      </c>
      <c r="H133" s="30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55"/>
      <c r="X133" s="75">
        <v>332.248</v>
      </c>
      <c r="Y133" s="69">
        <f>X133/G133*100</f>
        <v>59.52238485103639</v>
      </c>
    </row>
    <row r="134" spans="1:25" ht="16.5" outlineLevel="6" thickBot="1">
      <c r="A134" s="105" t="s">
        <v>211</v>
      </c>
      <c r="B134" s="109">
        <v>951</v>
      </c>
      <c r="C134" s="110" t="s">
        <v>159</v>
      </c>
      <c r="D134" s="110" t="s">
        <v>130</v>
      </c>
      <c r="E134" s="110" t="s">
        <v>208</v>
      </c>
      <c r="F134" s="110"/>
      <c r="G134" s="111">
        <v>549.79</v>
      </c>
      <c r="H134" s="103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85"/>
      <c r="Y134" s="69"/>
    </row>
    <row r="135" spans="1:25" ht="32.25" outlineLevel="6" thickBot="1">
      <c r="A135" s="105" t="s">
        <v>212</v>
      </c>
      <c r="B135" s="109">
        <v>951</v>
      </c>
      <c r="C135" s="110" t="s">
        <v>159</v>
      </c>
      <c r="D135" s="110" t="s">
        <v>130</v>
      </c>
      <c r="E135" s="110" t="s">
        <v>209</v>
      </c>
      <c r="F135" s="110"/>
      <c r="G135" s="111">
        <v>8.4</v>
      </c>
      <c r="H135" s="103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85"/>
      <c r="Y135" s="69"/>
    </row>
    <row r="136" spans="1:25" ht="32.25" outlineLevel="6" thickBot="1">
      <c r="A136" s="5" t="s">
        <v>219</v>
      </c>
      <c r="B136" s="22">
        <v>951</v>
      </c>
      <c r="C136" s="6" t="s">
        <v>159</v>
      </c>
      <c r="D136" s="6" t="s">
        <v>130</v>
      </c>
      <c r="E136" s="6" t="s">
        <v>213</v>
      </c>
      <c r="F136" s="6"/>
      <c r="G136" s="39">
        <f>G137+G138</f>
        <v>215.94</v>
      </c>
      <c r="H136" s="103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85"/>
      <c r="Y136" s="69"/>
    </row>
    <row r="137" spans="1:25" ht="32.25" outlineLevel="6" thickBot="1">
      <c r="A137" s="105" t="s">
        <v>220</v>
      </c>
      <c r="B137" s="109">
        <v>951</v>
      </c>
      <c r="C137" s="110" t="s">
        <v>159</v>
      </c>
      <c r="D137" s="110" t="s">
        <v>130</v>
      </c>
      <c r="E137" s="110" t="s">
        <v>214</v>
      </c>
      <c r="F137" s="110"/>
      <c r="G137" s="111">
        <v>78.81</v>
      </c>
      <c r="H137" s="103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85"/>
      <c r="Y137" s="69"/>
    </row>
    <row r="138" spans="1:25" ht="32.25" outlineLevel="6" thickBot="1">
      <c r="A138" s="105" t="s">
        <v>221</v>
      </c>
      <c r="B138" s="109">
        <v>951</v>
      </c>
      <c r="C138" s="110" t="s">
        <v>159</v>
      </c>
      <c r="D138" s="110" t="s">
        <v>130</v>
      </c>
      <c r="E138" s="110" t="s">
        <v>215</v>
      </c>
      <c r="F138" s="110"/>
      <c r="G138" s="111">
        <v>137.13</v>
      </c>
      <c r="H138" s="103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85"/>
      <c r="Y138" s="69"/>
    </row>
    <row r="139" spans="1:25" ht="63.75" outlineLevel="6" thickBot="1">
      <c r="A139" s="36" t="s">
        <v>133</v>
      </c>
      <c r="B139" s="21">
        <v>951</v>
      </c>
      <c r="C139" s="11" t="s">
        <v>159</v>
      </c>
      <c r="D139" s="11" t="s">
        <v>131</v>
      </c>
      <c r="E139" s="11" t="s">
        <v>5</v>
      </c>
      <c r="F139" s="11"/>
      <c r="G139" s="37">
        <f>G140+G143</f>
        <v>521.8499999999999</v>
      </c>
      <c r="H139" s="37">
        <f aca="true" t="shared" si="23" ref="H139:W139">H140</f>
        <v>0</v>
      </c>
      <c r="I139" s="37">
        <f t="shared" si="23"/>
        <v>0</v>
      </c>
      <c r="J139" s="37">
        <f t="shared" si="23"/>
        <v>0</v>
      </c>
      <c r="K139" s="37">
        <f t="shared" si="23"/>
        <v>0</v>
      </c>
      <c r="L139" s="37">
        <f t="shared" si="23"/>
        <v>0</v>
      </c>
      <c r="M139" s="37">
        <f t="shared" si="23"/>
        <v>0</v>
      </c>
      <c r="N139" s="37">
        <f t="shared" si="23"/>
        <v>0</v>
      </c>
      <c r="O139" s="37">
        <f t="shared" si="23"/>
        <v>0</v>
      </c>
      <c r="P139" s="37">
        <f t="shared" si="23"/>
        <v>0</v>
      </c>
      <c r="Q139" s="37">
        <f t="shared" si="23"/>
        <v>0</v>
      </c>
      <c r="R139" s="37">
        <f t="shared" si="23"/>
        <v>0</v>
      </c>
      <c r="S139" s="37">
        <f t="shared" si="23"/>
        <v>0</v>
      </c>
      <c r="T139" s="37">
        <f t="shared" si="23"/>
        <v>0</v>
      </c>
      <c r="U139" s="37">
        <f t="shared" si="23"/>
        <v>0</v>
      </c>
      <c r="V139" s="37">
        <f t="shared" si="23"/>
        <v>0</v>
      </c>
      <c r="W139" s="37">
        <f t="shared" si="23"/>
        <v>0</v>
      </c>
      <c r="X139" s="77">
        <f>X140</f>
        <v>330.176</v>
      </c>
      <c r="Y139" s="69">
        <f>X139/G139*100</f>
        <v>63.270288397048965</v>
      </c>
    </row>
    <row r="140" spans="1:25" ht="32.25" outlineLevel="6" thickBot="1">
      <c r="A140" s="5" t="s">
        <v>210</v>
      </c>
      <c r="B140" s="22">
        <v>951</v>
      </c>
      <c r="C140" s="6" t="s">
        <v>159</v>
      </c>
      <c r="D140" s="6" t="s">
        <v>131</v>
      </c>
      <c r="E140" s="6" t="s">
        <v>207</v>
      </c>
      <c r="F140" s="6"/>
      <c r="G140" s="39">
        <f>G141+G142</f>
        <v>386.77</v>
      </c>
      <c r="H140" s="30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55"/>
      <c r="X140" s="75">
        <v>330.176</v>
      </c>
      <c r="Y140" s="69">
        <f>X140/G140*100</f>
        <v>85.36753109082917</v>
      </c>
    </row>
    <row r="141" spans="1:25" ht="16.5" outlineLevel="6" thickBot="1">
      <c r="A141" s="105" t="s">
        <v>211</v>
      </c>
      <c r="B141" s="109">
        <v>951</v>
      </c>
      <c r="C141" s="110" t="s">
        <v>159</v>
      </c>
      <c r="D141" s="110" t="s">
        <v>131</v>
      </c>
      <c r="E141" s="110" t="s">
        <v>208</v>
      </c>
      <c r="F141" s="110"/>
      <c r="G141" s="111">
        <v>386.37</v>
      </c>
      <c r="H141" s="103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85"/>
      <c r="Y141" s="69"/>
    </row>
    <row r="142" spans="1:25" ht="32.25" outlineLevel="6" thickBot="1">
      <c r="A142" s="105" t="s">
        <v>212</v>
      </c>
      <c r="B142" s="109">
        <v>951</v>
      </c>
      <c r="C142" s="110" t="s">
        <v>159</v>
      </c>
      <c r="D142" s="110" t="s">
        <v>131</v>
      </c>
      <c r="E142" s="110" t="s">
        <v>209</v>
      </c>
      <c r="F142" s="110"/>
      <c r="G142" s="111">
        <v>0.4</v>
      </c>
      <c r="H142" s="103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85"/>
      <c r="Y142" s="69"/>
    </row>
    <row r="143" spans="1:25" ht="32.25" outlineLevel="6" thickBot="1">
      <c r="A143" s="5" t="s">
        <v>219</v>
      </c>
      <c r="B143" s="22">
        <v>951</v>
      </c>
      <c r="C143" s="6" t="s">
        <v>159</v>
      </c>
      <c r="D143" s="6" t="s">
        <v>131</v>
      </c>
      <c r="E143" s="6" t="s">
        <v>213</v>
      </c>
      <c r="F143" s="6"/>
      <c r="G143" s="39">
        <f>G144+G145</f>
        <v>135.07999999999998</v>
      </c>
      <c r="H143" s="103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85"/>
      <c r="Y143" s="69"/>
    </row>
    <row r="144" spans="1:25" ht="32.25" outlineLevel="6" thickBot="1">
      <c r="A144" s="105" t="s">
        <v>220</v>
      </c>
      <c r="B144" s="109">
        <v>951</v>
      </c>
      <c r="C144" s="110" t="s">
        <v>159</v>
      </c>
      <c r="D144" s="110" t="s">
        <v>131</v>
      </c>
      <c r="E144" s="110" t="s">
        <v>214</v>
      </c>
      <c r="F144" s="110"/>
      <c r="G144" s="111">
        <v>87.89</v>
      </c>
      <c r="H144" s="103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85"/>
      <c r="Y144" s="69"/>
    </row>
    <row r="145" spans="1:25" ht="32.25" outlineLevel="6" thickBot="1">
      <c r="A145" s="105" t="s">
        <v>221</v>
      </c>
      <c r="B145" s="109">
        <v>951</v>
      </c>
      <c r="C145" s="110" t="s">
        <v>159</v>
      </c>
      <c r="D145" s="110" t="s">
        <v>131</v>
      </c>
      <c r="E145" s="110" t="s">
        <v>215</v>
      </c>
      <c r="F145" s="110"/>
      <c r="G145" s="111">
        <v>47.19</v>
      </c>
      <c r="H145" s="103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85"/>
      <c r="Y145" s="69"/>
    </row>
    <row r="146" spans="1:25" ht="48" outlineLevel="6" thickBot="1">
      <c r="A146" s="36" t="s">
        <v>143</v>
      </c>
      <c r="B146" s="21">
        <v>951</v>
      </c>
      <c r="C146" s="11" t="s">
        <v>159</v>
      </c>
      <c r="D146" s="11" t="s">
        <v>142</v>
      </c>
      <c r="E146" s="11" t="s">
        <v>5</v>
      </c>
      <c r="F146" s="11"/>
      <c r="G146" s="37">
        <f>G147+G149</f>
        <v>632.7</v>
      </c>
      <c r="H146" s="37">
        <f aca="true" t="shared" si="24" ref="H146:W146">H147</f>
        <v>0</v>
      </c>
      <c r="I146" s="37">
        <f t="shared" si="24"/>
        <v>0</v>
      </c>
      <c r="J146" s="37">
        <f t="shared" si="24"/>
        <v>0</v>
      </c>
      <c r="K146" s="37">
        <f t="shared" si="24"/>
        <v>0</v>
      </c>
      <c r="L146" s="37">
        <f t="shared" si="24"/>
        <v>0</v>
      </c>
      <c r="M146" s="37">
        <f t="shared" si="24"/>
        <v>0</v>
      </c>
      <c r="N146" s="37">
        <f t="shared" si="24"/>
        <v>0</v>
      </c>
      <c r="O146" s="37">
        <f t="shared" si="24"/>
        <v>0</v>
      </c>
      <c r="P146" s="37">
        <f t="shared" si="24"/>
        <v>0</v>
      </c>
      <c r="Q146" s="37">
        <f t="shared" si="24"/>
        <v>0</v>
      </c>
      <c r="R146" s="37">
        <f t="shared" si="24"/>
        <v>0</v>
      </c>
      <c r="S146" s="37">
        <f t="shared" si="24"/>
        <v>0</v>
      </c>
      <c r="T146" s="37">
        <f t="shared" si="24"/>
        <v>0</v>
      </c>
      <c r="U146" s="37">
        <f t="shared" si="24"/>
        <v>0</v>
      </c>
      <c r="V146" s="37">
        <f t="shared" si="24"/>
        <v>0</v>
      </c>
      <c r="W146" s="37">
        <f t="shared" si="24"/>
        <v>0</v>
      </c>
      <c r="X146" s="77">
        <f>X147</f>
        <v>409.75398</v>
      </c>
      <c r="Y146" s="69">
        <f>X146/G146*100</f>
        <v>64.76275960170696</v>
      </c>
    </row>
    <row r="147" spans="1:25" ht="32.25" outlineLevel="6" thickBot="1">
      <c r="A147" s="5" t="s">
        <v>210</v>
      </c>
      <c r="B147" s="22">
        <v>951</v>
      </c>
      <c r="C147" s="6" t="s">
        <v>159</v>
      </c>
      <c r="D147" s="6" t="s">
        <v>142</v>
      </c>
      <c r="E147" s="6" t="s">
        <v>207</v>
      </c>
      <c r="F147" s="6"/>
      <c r="G147" s="39">
        <f>G148</f>
        <v>574.48</v>
      </c>
      <c r="H147" s="30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55"/>
      <c r="X147" s="75">
        <v>409.75398</v>
      </c>
      <c r="Y147" s="69">
        <f>X147/G147*100</f>
        <v>71.32606531123798</v>
      </c>
    </row>
    <row r="148" spans="1:25" ht="16.5" outlineLevel="6" thickBot="1">
      <c r="A148" s="105" t="s">
        <v>211</v>
      </c>
      <c r="B148" s="109">
        <v>951</v>
      </c>
      <c r="C148" s="110" t="s">
        <v>159</v>
      </c>
      <c r="D148" s="110" t="s">
        <v>142</v>
      </c>
      <c r="E148" s="110" t="s">
        <v>208</v>
      </c>
      <c r="F148" s="110"/>
      <c r="G148" s="111">
        <v>574.48</v>
      </c>
      <c r="H148" s="103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85"/>
      <c r="Y148" s="69"/>
    </row>
    <row r="149" spans="1:25" ht="32.25" outlineLevel="6" thickBot="1">
      <c r="A149" s="5" t="s">
        <v>219</v>
      </c>
      <c r="B149" s="22">
        <v>951</v>
      </c>
      <c r="C149" s="6" t="s">
        <v>159</v>
      </c>
      <c r="D149" s="6" t="s">
        <v>142</v>
      </c>
      <c r="E149" s="6" t="s">
        <v>213</v>
      </c>
      <c r="F149" s="6"/>
      <c r="G149" s="39">
        <f>G150+G151</f>
        <v>58.22</v>
      </c>
      <c r="H149" s="103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85"/>
      <c r="Y149" s="69"/>
    </row>
    <row r="150" spans="1:25" ht="32.25" outlineLevel="6" thickBot="1">
      <c r="A150" s="105" t="s">
        <v>220</v>
      </c>
      <c r="B150" s="109">
        <v>951</v>
      </c>
      <c r="C150" s="110" t="s">
        <v>159</v>
      </c>
      <c r="D150" s="110" t="s">
        <v>142</v>
      </c>
      <c r="E150" s="110" t="s">
        <v>214</v>
      </c>
      <c r="F150" s="110"/>
      <c r="G150" s="111">
        <v>30.06</v>
      </c>
      <c r="H150" s="103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85"/>
      <c r="Y150" s="69"/>
    </row>
    <row r="151" spans="1:25" ht="32.25" outlineLevel="6" thickBot="1">
      <c r="A151" s="105" t="s">
        <v>221</v>
      </c>
      <c r="B151" s="109">
        <v>951</v>
      </c>
      <c r="C151" s="110" t="s">
        <v>159</v>
      </c>
      <c r="D151" s="110" t="s">
        <v>142</v>
      </c>
      <c r="E151" s="110" t="s">
        <v>215</v>
      </c>
      <c r="F151" s="110"/>
      <c r="G151" s="111">
        <v>28.16</v>
      </c>
      <c r="H151" s="103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85"/>
      <c r="Y151" s="69"/>
    </row>
    <row r="152" spans="1:25" ht="16.5" outlineLevel="6" thickBot="1">
      <c r="A152" s="48" t="s">
        <v>180</v>
      </c>
      <c r="B152" s="19">
        <v>951</v>
      </c>
      <c r="C152" s="49" t="s">
        <v>181</v>
      </c>
      <c r="D152" s="49" t="s">
        <v>6</v>
      </c>
      <c r="E152" s="49" t="s">
        <v>5</v>
      </c>
      <c r="F152" s="49"/>
      <c r="G152" s="50">
        <f>G153</f>
        <v>1534.72</v>
      </c>
      <c r="H152" s="50">
        <f aca="true" t="shared" si="25" ref="H152:X154">H153</f>
        <v>0</v>
      </c>
      <c r="I152" s="50">
        <f t="shared" si="25"/>
        <v>0</v>
      </c>
      <c r="J152" s="50">
        <f t="shared" si="25"/>
        <v>0</v>
      </c>
      <c r="K152" s="50">
        <f t="shared" si="25"/>
        <v>0</v>
      </c>
      <c r="L152" s="50">
        <f t="shared" si="25"/>
        <v>0</v>
      </c>
      <c r="M152" s="50">
        <f t="shared" si="25"/>
        <v>0</v>
      </c>
      <c r="N152" s="50">
        <f t="shared" si="25"/>
        <v>0</v>
      </c>
      <c r="O152" s="50">
        <f t="shared" si="25"/>
        <v>0</v>
      </c>
      <c r="P152" s="50">
        <f t="shared" si="25"/>
        <v>0</v>
      </c>
      <c r="Q152" s="50">
        <f t="shared" si="25"/>
        <v>0</v>
      </c>
      <c r="R152" s="50">
        <f t="shared" si="25"/>
        <v>0</v>
      </c>
      <c r="S152" s="50">
        <f t="shared" si="25"/>
        <v>0</v>
      </c>
      <c r="T152" s="50">
        <f t="shared" si="25"/>
        <v>0</v>
      </c>
      <c r="U152" s="50">
        <f t="shared" si="25"/>
        <v>0</v>
      </c>
      <c r="V152" s="50">
        <f t="shared" si="25"/>
        <v>0</v>
      </c>
      <c r="W152" s="50">
        <f t="shared" si="25"/>
        <v>0</v>
      </c>
      <c r="X152" s="82">
        <f t="shared" si="25"/>
        <v>1027.32</v>
      </c>
      <c r="Y152" s="69">
        <f aca="true" t="shared" si="26" ref="Y152:Y160">X152/G152*100</f>
        <v>66.9385946622185</v>
      </c>
    </row>
    <row r="153" spans="1:25" ht="32.25" outlineLevel="6" thickBot="1">
      <c r="A153" s="36" t="s">
        <v>95</v>
      </c>
      <c r="B153" s="21">
        <v>951</v>
      </c>
      <c r="C153" s="11" t="s">
        <v>181</v>
      </c>
      <c r="D153" s="11" t="s">
        <v>90</v>
      </c>
      <c r="E153" s="11" t="s">
        <v>5</v>
      </c>
      <c r="F153" s="11"/>
      <c r="G153" s="37">
        <f>G154</f>
        <v>1534.72</v>
      </c>
      <c r="H153" s="37">
        <f t="shared" si="25"/>
        <v>0</v>
      </c>
      <c r="I153" s="37">
        <f t="shared" si="25"/>
        <v>0</v>
      </c>
      <c r="J153" s="37">
        <f t="shared" si="25"/>
        <v>0</v>
      </c>
      <c r="K153" s="37">
        <f t="shared" si="25"/>
        <v>0</v>
      </c>
      <c r="L153" s="37">
        <f t="shared" si="25"/>
        <v>0</v>
      </c>
      <c r="M153" s="37">
        <f t="shared" si="25"/>
        <v>0</v>
      </c>
      <c r="N153" s="37">
        <f t="shared" si="25"/>
        <v>0</v>
      </c>
      <c r="O153" s="37">
        <f t="shared" si="25"/>
        <v>0</v>
      </c>
      <c r="P153" s="37">
        <f t="shared" si="25"/>
        <v>0</v>
      </c>
      <c r="Q153" s="37">
        <f t="shared" si="25"/>
        <v>0</v>
      </c>
      <c r="R153" s="37">
        <f t="shared" si="25"/>
        <v>0</v>
      </c>
      <c r="S153" s="37">
        <f t="shared" si="25"/>
        <v>0</v>
      </c>
      <c r="T153" s="37">
        <f t="shared" si="25"/>
        <v>0</v>
      </c>
      <c r="U153" s="37">
        <f t="shared" si="25"/>
        <v>0</v>
      </c>
      <c r="V153" s="37">
        <f t="shared" si="25"/>
        <v>0</v>
      </c>
      <c r="W153" s="37">
        <f t="shared" si="25"/>
        <v>0</v>
      </c>
      <c r="X153" s="77">
        <f t="shared" si="25"/>
        <v>1027.32</v>
      </c>
      <c r="Y153" s="69">
        <f t="shared" si="26"/>
        <v>66.9385946622185</v>
      </c>
    </row>
    <row r="154" spans="1:25" ht="48" outlineLevel="6" thickBot="1">
      <c r="A154" s="106" t="s">
        <v>80</v>
      </c>
      <c r="B154" s="107">
        <v>951</v>
      </c>
      <c r="C154" s="108" t="s">
        <v>181</v>
      </c>
      <c r="D154" s="108" t="s">
        <v>32</v>
      </c>
      <c r="E154" s="108" t="s">
        <v>5</v>
      </c>
      <c r="F154" s="108"/>
      <c r="G154" s="40">
        <f>G155</f>
        <v>1534.72</v>
      </c>
      <c r="H154" s="39">
        <f t="shared" si="25"/>
        <v>0</v>
      </c>
      <c r="I154" s="39">
        <f t="shared" si="25"/>
        <v>0</v>
      </c>
      <c r="J154" s="39">
        <f t="shared" si="25"/>
        <v>0</v>
      </c>
      <c r="K154" s="39">
        <f t="shared" si="25"/>
        <v>0</v>
      </c>
      <c r="L154" s="39">
        <f t="shared" si="25"/>
        <v>0</v>
      </c>
      <c r="M154" s="39">
        <f t="shared" si="25"/>
        <v>0</v>
      </c>
      <c r="N154" s="39">
        <f t="shared" si="25"/>
        <v>0</v>
      </c>
      <c r="O154" s="39">
        <f t="shared" si="25"/>
        <v>0</v>
      </c>
      <c r="P154" s="39">
        <f t="shared" si="25"/>
        <v>0</v>
      </c>
      <c r="Q154" s="39">
        <f t="shared" si="25"/>
        <v>0</v>
      </c>
      <c r="R154" s="39">
        <f t="shared" si="25"/>
        <v>0</v>
      </c>
      <c r="S154" s="39">
        <f t="shared" si="25"/>
        <v>0</v>
      </c>
      <c r="T154" s="39">
        <f t="shared" si="25"/>
        <v>0</v>
      </c>
      <c r="U154" s="39">
        <f t="shared" si="25"/>
        <v>0</v>
      </c>
      <c r="V154" s="39">
        <f t="shared" si="25"/>
        <v>0</v>
      </c>
      <c r="W154" s="39">
        <f t="shared" si="25"/>
        <v>0</v>
      </c>
      <c r="X154" s="78">
        <f t="shared" si="25"/>
        <v>1027.32</v>
      </c>
      <c r="Y154" s="69">
        <f t="shared" si="26"/>
        <v>66.9385946622185</v>
      </c>
    </row>
    <row r="155" spans="1:25" ht="16.5" outlineLevel="6" thickBot="1">
      <c r="A155" s="38" t="s">
        <v>242</v>
      </c>
      <c r="B155" s="22">
        <v>951</v>
      </c>
      <c r="C155" s="6" t="s">
        <v>181</v>
      </c>
      <c r="D155" s="6" t="s">
        <v>32</v>
      </c>
      <c r="E155" s="6" t="s">
        <v>241</v>
      </c>
      <c r="F155" s="6"/>
      <c r="G155" s="39">
        <v>1534.72</v>
      </c>
      <c r="H155" s="30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55"/>
      <c r="X155" s="75">
        <v>1027.32</v>
      </c>
      <c r="Y155" s="69">
        <f t="shared" si="26"/>
        <v>66.9385946622185</v>
      </c>
    </row>
    <row r="156" spans="1:25" ht="32.25" customHeight="1" outlineLevel="6" thickBot="1">
      <c r="A156" s="32" t="s">
        <v>115</v>
      </c>
      <c r="B156" s="19">
        <v>951</v>
      </c>
      <c r="C156" s="14" t="s">
        <v>114</v>
      </c>
      <c r="D156" s="14" t="s">
        <v>6</v>
      </c>
      <c r="E156" s="14" t="s">
        <v>5</v>
      </c>
      <c r="F156" s="14"/>
      <c r="G156" s="33">
        <f>G157</f>
        <v>200</v>
      </c>
      <c r="H156" s="33" t="e">
        <f>H157+#REF!</f>
        <v>#REF!</v>
      </c>
      <c r="I156" s="33" t="e">
        <f>I157+#REF!</f>
        <v>#REF!</v>
      </c>
      <c r="J156" s="33" t="e">
        <f>J157+#REF!</f>
        <v>#REF!</v>
      </c>
      <c r="K156" s="33" t="e">
        <f>K157+#REF!</f>
        <v>#REF!</v>
      </c>
      <c r="L156" s="33" t="e">
        <f>L157+#REF!</f>
        <v>#REF!</v>
      </c>
      <c r="M156" s="33" t="e">
        <f>M157+#REF!</f>
        <v>#REF!</v>
      </c>
      <c r="N156" s="33" t="e">
        <f>N157+#REF!</f>
        <v>#REF!</v>
      </c>
      <c r="O156" s="33" t="e">
        <f>O157+#REF!</f>
        <v>#REF!</v>
      </c>
      <c r="P156" s="33" t="e">
        <f>P157+#REF!</f>
        <v>#REF!</v>
      </c>
      <c r="Q156" s="33" t="e">
        <f>Q157+#REF!</f>
        <v>#REF!</v>
      </c>
      <c r="R156" s="33" t="e">
        <f>R157+#REF!</f>
        <v>#REF!</v>
      </c>
      <c r="S156" s="33" t="e">
        <f>S157+#REF!</f>
        <v>#REF!</v>
      </c>
      <c r="T156" s="33" t="e">
        <f>T157+#REF!</f>
        <v>#REF!</v>
      </c>
      <c r="U156" s="33" t="e">
        <f>U157+#REF!</f>
        <v>#REF!</v>
      </c>
      <c r="V156" s="33" t="e">
        <f>V157+#REF!</f>
        <v>#REF!</v>
      </c>
      <c r="W156" s="33" t="e">
        <f>W157+#REF!</f>
        <v>#REF!</v>
      </c>
      <c r="X156" s="83" t="e">
        <f>X157+#REF!</f>
        <v>#REF!</v>
      </c>
      <c r="Y156" s="69" t="e">
        <f t="shared" si="26"/>
        <v>#REF!</v>
      </c>
    </row>
    <row r="157" spans="1:25" ht="63.75" customHeight="1" outlineLevel="3" thickBot="1">
      <c r="A157" s="34" t="s">
        <v>65</v>
      </c>
      <c r="B157" s="20">
        <v>951</v>
      </c>
      <c r="C157" s="9" t="s">
        <v>18</v>
      </c>
      <c r="D157" s="9" t="s">
        <v>6</v>
      </c>
      <c r="E157" s="9" t="s">
        <v>5</v>
      </c>
      <c r="F157" s="9"/>
      <c r="G157" s="35">
        <f>G158</f>
        <v>200</v>
      </c>
      <c r="H157" s="35">
        <f aca="true" t="shared" si="27" ref="H157:X159">H158</f>
        <v>0</v>
      </c>
      <c r="I157" s="35">
        <f t="shared" si="27"/>
        <v>0</v>
      </c>
      <c r="J157" s="35">
        <f t="shared" si="27"/>
        <v>0</v>
      </c>
      <c r="K157" s="35">
        <f t="shared" si="27"/>
        <v>0</v>
      </c>
      <c r="L157" s="35">
        <f t="shared" si="27"/>
        <v>0</v>
      </c>
      <c r="M157" s="35">
        <f t="shared" si="27"/>
        <v>0</v>
      </c>
      <c r="N157" s="35">
        <f t="shared" si="27"/>
        <v>0</v>
      </c>
      <c r="O157" s="35">
        <f t="shared" si="27"/>
        <v>0</v>
      </c>
      <c r="P157" s="35">
        <f t="shared" si="27"/>
        <v>0</v>
      </c>
      <c r="Q157" s="35">
        <f t="shared" si="27"/>
        <v>0</v>
      </c>
      <c r="R157" s="35">
        <f t="shared" si="27"/>
        <v>0</v>
      </c>
      <c r="S157" s="35">
        <f t="shared" si="27"/>
        <v>0</v>
      </c>
      <c r="T157" s="35">
        <f t="shared" si="27"/>
        <v>0</v>
      </c>
      <c r="U157" s="35">
        <f t="shared" si="27"/>
        <v>0</v>
      </c>
      <c r="V157" s="35">
        <f t="shared" si="27"/>
        <v>0</v>
      </c>
      <c r="W157" s="35">
        <f t="shared" si="27"/>
        <v>0</v>
      </c>
      <c r="X157" s="76">
        <f t="shared" si="27"/>
        <v>67.348</v>
      </c>
      <c r="Y157" s="69">
        <f t="shared" si="26"/>
        <v>33.674</v>
      </c>
    </row>
    <row r="158" spans="1:25" ht="18.75" customHeight="1" outlineLevel="3" thickBot="1">
      <c r="A158" s="36" t="s">
        <v>97</v>
      </c>
      <c r="B158" s="21">
        <v>951</v>
      </c>
      <c r="C158" s="11" t="s">
        <v>18</v>
      </c>
      <c r="D158" s="11" t="s">
        <v>96</v>
      </c>
      <c r="E158" s="11" t="s">
        <v>5</v>
      </c>
      <c r="F158" s="11"/>
      <c r="G158" s="37">
        <f>G159</f>
        <v>200</v>
      </c>
      <c r="H158" s="37">
        <f t="shared" si="27"/>
        <v>0</v>
      </c>
      <c r="I158" s="37">
        <f t="shared" si="27"/>
        <v>0</v>
      </c>
      <c r="J158" s="37">
        <f t="shared" si="27"/>
        <v>0</v>
      </c>
      <c r="K158" s="37">
        <f t="shared" si="27"/>
        <v>0</v>
      </c>
      <c r="L158" s="37">
        <f t="shared" si="27"/>
        <v>0</v>
      </c>
      <c r="M158" s="37">
        <f t="shared" si="27"/>
        <v>0</v>
      </c>
      <c r="N158" s="37">
        <f t="shared" si="27"/>
        <v>0</v>
      </c>
      <c r="O158" s="37">
        <f t="shared" si="27"/>
        <v>0</v>
      </c>
      <c r="P158" s="37">
        <f t="shared" si="27"/>
        <v>0</v>
      </c>
      <c r="Q158" s="37">
        <f t="shared" si="27"/>
        <v>0</v>
      </c>
      <c r="R158" s="37">
        <f t="shared" si="27"/>
        <v>0</v>
      </c>
      <c r="S158" s="37">
        <f t="shared" si="27"/>
        <v>0</v>
      </c>
      <c r="T158" s="37">
        <f t="shared" si="27"/>
        <v>0</v>
      </c>
      <c r="U158" s="37">
        <f t="shared" si="27"/>
        <v>0</v>
      </c>
      <c r="V158" s="37">
        <f t="shared" si="27"/>
        <v>0</v>
      </c>
      <c r="W158" s="37">
        <f t="shared" si="27"/>
        <v>0</v>
      </c>
      <c r="X158" s="77">
        <f t="shared" si="27"/>
        <v>67.348</v>
      </c>
      <c r="Y158" s="69">
        <f t="shared" si="26"/>
        <v>33.674</v>
      </c>
    </row>
    <row r="159" spans="1:25" ht="47.25" customHeight="1" outlineLevel="4" thickBot="1">
      <c r="A159" s="38" t="s">
        <v>66</v>
      </c>
      <c r="B159" s="22">
        <v>951</v>
      </c>
      <c r="C159" s="6" t="s">
        <v>18</v>
      </c>
      <c r="D159" s="6" t="s">
        <v>19</v>
      </c>
      <c r="E159" s="6" t="s">
        <v>5</v>
      </c>
      <c r="F159" s="6"/>
      <c r="G159" s="39">
        <f>G160</f>
        <v>200</v>
      </c>
      <c r="H159" s="39">
        <f t="shared" si="27"/>
        <v>0</v>
      </c>
      <c r="I159" s="39">
        <f t="shared" si="27"/>
        <v>0</v>
      </c>
      <c r="J159" s="39">
        <f t="shared" si="27"/>
        <v>0</v>
      </c>
      <c r="K159" s="39">
        <f t="shared" si="27"/>
        <v>0</v>
      </c>
      <c r="L159" s="39">
        <f t="shared" si="27"/>
        <v>0</v>
      </c>
      <c r="M159" s="39">
        <f t="shared" si="27"/>
        <v>0</v>
      </c>
      <c r="N159" s="39">
        <f t="shared" si="27"/>
        <v>0</v>
      </c>
      <c r="O159" s="39">
        <f t="shared" si="27"/>
        <v>0</v>
      </c>
      <c r="P159" s="39">
        <f t="shared" si="27"/>
        <v>0</v>
      </c>
      <c r="Q159" s="39">
        <f t="shared" si="27"/>
        <v>0</v>
      </c>
      <c r="R159" s="39">
        <f t="shared" si="27"/>
        <v>0</v>
      </c>
      <c r="S159" s="39">
        <f t="shared" si="27"/>
        <v>0</v>
      </c>
      <c r="T159" s="39">
        <f t="shared" si="27"/>
        <v>0</v>
      </c>
      <c r="U159" s="39">
        <f t="shared" si="27"/>
        <v>0</v>
      </c>
      <c r="V159" s="39">
        <f t="shared" si="27"/>
        <v>0</v>
      </c>
      <c r="W159" s="39">
        <f t="shared" si="27"/>
        <v>0</v>
      </c>
      <c r="X159" s="78">
        <f t="shared" si="27"/>
        <v>67.348</v>
      </c>
      <c r="Y159" s="69">
        <f t="shared" si="26"/>
        <v>33.674</v>
      </c>
    </row>
    <row r="160" spans="1:25" ht="32.25" outlineLevel="5" thickBot="1">
      <c r="A160" s="5" t="s">
        <v>219</v>
      </c>
      <c r="B160" s="22">
        <v>951</v>
      </c>
      <c r="C160" s="6" t="s">
        <v>18</v>
      </c>
      <c r="D160" s="6" t="s">
        <v>19</v>
      </c>
      <c r="E160" s="6" t="s">
        <v>213</v>
      </c>
      <c r="F160" s="6"/>
      <c r="G160" s="39">
        <f>G162+G161</f>
        <v>200</v>
      </c>
      <c r="H160" s="29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54"/>
      <c r="X160" s="75">
        <v>67.348</v>
      </c>
      <c r="Y160" s="69">
        <f t="shared" si="26"/>
        <v>33.674</v>
      </c>
    </row>
    <row r="161" spans="1:25" ht="32.25" outlineLevel="5" thickBot="1">
      <c r="A161" s="105" t="s">
        <v>220</v>
      </c>
      <c r="B161" s="109">
        <v>951</v>
      </c>
      <c r="C161" s="110" t="s">
        <v>18</v>
      </c>
      <c r="D161" s="110" t="s">
        <v>19</v>
      </c>
      <c r="E161" s="110" t="s">
        <v>214</v>
      </c>
      <c r="F161" s="110"/>
      <c r="G161" s="111">
        <v>26</v>
      </c>
      <c r="H161" s="65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85"/>
      <c r="Y161" s="69"/>
    </row>
    <row r="162" spans="1:25" ht="32.25" outlineLevel="5" thickBot="1">
      <c r="A162" s="105" t="s">
        <v>221</v>
      </c>
      <c r="B162" s="109">
        <v>951</v>
      </c>
      <c r="C162" s="110" t="s">
        <v>18</v>
      </c>
      <c r="D162" s="110" t="s">
        <v>19</v>
      </c>
      <c r="E162" s="110" t="s">
        <v>215</v>
      </c>
      <c r="F162" s="110"/>
      <c r="G162" s="111">
        <v>174</v>
      </c>
      <c r="H162" s="65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85"/>
      <c r="Y162" s="69"/>
    </row>
    <row r="163" spans="1:25" ht="19.5" outlineLevel="6" thickBot="1">
      <c r="A163" s="32" t="s">
        <v>113</v>
      </c>
      <c r="B163" s="19">
        <v>951</v>
      </c>
      <c r="C163" s="14" t="s">
        <v>112</v>
      </c>
      <c r="D163" s="14" t="s">
        <v>6</v>
      </c>
      <c r="E163" s="14" t="s">
        <v>5</v>
      </c>
      <c r="F163" s="14"/>
      <c r="G163" s="33">
        <f>G165+G173</f>
        <v>10647.15</v>
      </c>
      <c r="H163" s="33" t="e">
        <f aca="true" t="shared" si="28" ref="H163:X163">H165+H173</f>
        <v>#REF!</v>
      </c>
      <c r="I163" s="33" t="e">
        <f t="shared" si="28"/>
        <v>#REF!</v>
      </c>
      <c r="J163" s="33" t="e">
        <f t="shared" si="28"/>
        <v>#REF!</v>
      </c>
      <c r="K163" s="33" t="e">
        <f t="shared" si="28"/>
        <v>#REF!</v>
      </c>
      <c r="L163" s="33" t="e">
        <f t="shared" si="28"/>
        <v>#REF!</v>
      </c>
      <c r="M163" s="33" t="e">
        <f t="shared" si="28"/>
        <v>#REF!</v>
      </c>
      <c r="N163" s="33" t="e">
        <f t="shared" si="28"/>
        <v>#REF!</v>
      </c>
      <c r="O163" s="33" t="e">
        <f t="shared" si="28"/>
        <v>#REF!</v>
      </c>
      <c r="P163" s="33" t="e">
        <f t="shared" si="28"/>
        <v>#REF!</v>
      </c>
      <c r="Q163" s="33" t="e">
        <f t="shared" si="28"/>
        <v>#REF!</v>
      </c>
      <c r="R163" s="33" t="e">
        <f t="shared" si="28"/>
        <v>#REF!</v>
      </c>
      <c r="S163" s="33" t="e">
        <f t="shared" si="28"/>
        <v>#REF!</v>
      </c>
      <c r="T163" s="33" t="e">
        <f t="shared" si="28"/>
        <v>#REF!</v>
      </c>
      <c r="U163" s="33" t="e">
        <f t="shared" si="28"/>
        <v>#REF!</v>
      </c>
      <c r="V163" s="33" t="e">
        <f t="shared" si="28"/>
        <v>#REF!</v>
      </c>
      <c r="W163" s="33" t="e">
        <f t="shared" si="28"/>
        <v>#REF!</v>
      </c>
      <c r="X163" s="83" t="e">
        <f t="shared" si="28"/>
        <v>#REF!</v>
      </c>
      <c r="Y163" s="69" t="e">
        <f>X163/G163*100</f>
        <v>#REF!</v>
      </c>
    </row>
    <row r="164" spans="1:25" ht="19.5" outlineLevel="6" thickBot="1">
      <c r="A164" s="36" t="s">
        <v>71</v>
      </c>
      <c r="B164" s="20">
        <v>952</v>
      </c>
      <c r="C164" s="91" t="s">
        <v>112</v>
      </c>
      <c r="D164" s="91" t="s">
        <v>6</v>
      </c>
      <c r="E164" s="91" t="s">
        <v>5</v>
      </c>
      <c r="F164" s="91"/>
      <c r="G164" s="153">
        <f>G166+G185</f>
        <v>3928.98</v>
      </c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83"/>
      <c r="Y164" s="69"/>
    </row>
    <row r="165" spans="1:25" ht="16.5" outlineLevel="6" thickBot="1">
      <c r="A165" s="41" t="s">
        <v>160</v>
      </c>
      <c r="B165" s="20">
        <v>951</v>
      </c>
      <c r="C165" s="9" t="s">
        <v>129</v>
      </c>
      <c r="D165" s="9" t="s">
        <v>6</v>
      </c>
      <c r="E165" s="9" t="s">
        <v>5</v>
      </c>
      <c r="F165" s="9"/>
      <c r="G165" s="35">
        <f>G166+G170</f>
        <v>7700</v>
      </c>
      <c r="H165" s="35">
        <f aca="true" t="shared" si="29" ref="H165:X166">H166</f>
        <v>0</v>
      </c>
      <c r="I165" s="35">
        <f t="shared" si="29"/>
        <v>0</v>
      </c>
      <c r="J165" s="35">
        <f t="shared" si="29"/>
        <v>0</v>
      </c>
      <c r="K165" s="35">
        <f t="shared" si="29"/>
        <v>0</v>
      </c>
      <c r="L165" s="35">
        <f t="shared" si="29"/>
        <v>0</v>
      </c>
      <c r="M165" s="35">
        <f t="shared" si="29"/>
        <v>0</v>
      </c>
      <c r="N165" s="35">
        <f t="shared" si="29"/>
        <v>0</v>
      </c>
      <c r="O165" s="35">
        <f t="shared" si="29"/>
        <v>0</v>
      </c>
      <c r="P165" s="35">
        <f t="shared" si="29"/>
        <v>0</v>
      </c>
      <c r="Q165" s="35">
        <f t="shared" si="29"/>
        <v>0</v>
      </c>
      <c r="R165" s="35">
        <f t="shared" si="29"/>
        <v>0</v>
      </c>
      <c r="S165" s="35">
        <f t="shared" si="29"/>
        <v>0</v>
      </c>
      <c r="T165" s="35">
        <f t="shared" si="29"/>
        <v>0</v>
      </c>
      <c r="U165" s="35">
        <f t="shared" si="29"/>
        <v>0</v>
      </c>
      <c r="V165" s="35">
        <f t="shared" si="29"/>
        <v>0</v>
      </c>
      <c r="W165" s="35">
        <f t="shared" si="29"/>
        <v>0</v>
      </c>
      <c r="X165" s="76">
        <f t="shared" si="29"/>
        <v>0</v>
      </c>
      <c r="Y165" s="69">
        <f>X165/G165*100</f>
        <v>0</v>
      </c>
    </row>
    <row r="166" spans="1:25" ht="16.5" outlineLevel="6" thickBot="1">
      <c r="A166" s="36" t="s">
        <v>71</v>
      </c>
      <c r="B166" s="21">
        <v>951</v>
      </c>
      <c r="C166" s="11" t="s">
        <v>129</v>
      </c>
      <c r="D166" s="11" t="s">
        <v>24</v>
      </c>
      <c r="E166" s="11" t="s">
        <v>5</v>
      </c>
      <c r="F166" s="11"/>
      <c r="G166" s="37">
        <f>G167</f>
        <v>1700</v>
      </c>
      <c r="H166" s="37">
        <f t="shared" si="29"/>
        <v>0</v>
      </c>
      <c r="I166" s="37">
        <f t="shared" si="29"/>
        <v>0</v>
      </c>
      <c r="J166" s="37">
        <f t="shared" si="29"/>
        <v>0</v>
      </c>
      <c r="K166" s="37">
        <f t="shared" si="29"/>
        <v>0</v>
      </c>
      <c r="L166" s="37">
        <f t="shared" si="29"/>
        <v>0</v>
      </c>
      <c r="M166" s="37">
        <f t="shared" si="29"/>
        <v>0</v>
      </c>
      <c r="N166" s="37">
        <f t="shared" si="29"/>
        <v>0</v>
      </c>
      <c r="O166" s="37">
        <f t="shared" si="29"/>
        <v>0</v>
      </c>
      <c r="P166" s="37">
        <f t="shared" si="29"/>
        <v>0</v>
      </c>
      <c r="Q166" s="37">
        <f t="shared" si="29"/>
        <v>0</v>
      </c>
      <c r="R166" s="37">
        <f t="shared" si="29"/>
        <v>0</v>
      </c>
      <c r="S166" s="37">
        <f t="shared" si="29"/>
        <v>0</v>
      </c>
      <c r="T166" s="37">
        <f t="shared" si="29"/>
        <v>0</v>
      </c>
      <c r="U166" s="37">
        <f t="shared" si="29"/>
        <v>0</v>
      </c>
      <c r="V166" s="37">
        <f t="shared" si="29"/>
        <v>0</v>
      </c>
      <c r="W166" s="37">
        <f t="shared" si="29"/>
        <v>0</v>
      </c>
      <c r="X166" s="77">
        <f t="shared" si="29"/>
        <v>0</v>
      </c>
      <c r="Y166" s="69">
        <f>X166/G166*100</f>
        <v>0</v>
      </c>
    </row>
    <row r="167" spans="1:25" ht="48" outlineLevel="6" thickBot="1">
      <c r="A167" s="112" t="s">
        <v>244</v>
      </c>
      <c r="B167" s="107">
        <v>951</v>
      </c>
      <c r="C167" s="108" t="s">
        <v>129</v>
      </c>
      <c r="D167" s="108" t="s">
        <v>243</v>
      </c>
      <c r="E167" s="108" t="s">
        <v>5</v>
      </c>
      <c r="F167" s="108"/>
      <c r="G167" s="40">
        <f>G168</f>
        <v>1700</v>
      </c>
      <c r="H167" s="29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54"/>
      <c r="X167" s="75">
        <v>0</v>
      </c>
      <c r="Y167" s="69">
        <f>X167/G167*100</f>
        <v>0</v>
      </c>
    </row>
    <row r="168" spans="1:25" ht="32.25" outlineLevel="6" thickBot="1">
      <c r="A168" s="5" t="s">
        <v>219</v>
      </c>
      <c r="B168" s="22">
        <v>951</v>
      </c>
      <c r="C168" s="6" t="s">
        <v>129</v>
      </c>
      <c r="D168" s="6" t="s">
        <v>243</v>
      </c>
      <c r="E168" s="6" t="s">
        <v>213</v>
      </c>
      <c r="F168" s="6"/>
      <c r="G168" s="39">
        <f>G169</f>
        <v>1700</v>
      </c>
      <c r="H168" s="65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85"/>
      <c r="Y168" s="69"/>
    </row>
    <row r="169" spans="1:25" ht="32.25" outlineLevel="6" thickBot="1">
      <c r="A169" s="105" t="s">
        <v>221</v>
      </c>
      <c r="B169" s="109">
        <v>951</v>
      </c>
      <c r="C169" s="110" t="s">
        <v>129</v>
      </c>
      <c r="D169" s="110" t="s">
        <v>243</v>
      </c>
      <c r="E169" s="110" t="s">
        <v>215</v>
      </c>
      <c r="F169" s="110"/>
      <c r="G169" s="111">
        <v>1700</v>
      </c>
      <c r="H169" s="65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85"/>
      <c r="Y169" s="69"/>
    </row>
    <row r="170" spans="1:25" ht="63.75" outlineLevel="6" thickBot="1">
      <c r="A170" s="112" t="s">
        <v>364</v>
      </c>
      <c r="B170" s="107">
        <v>951</v>
      </c>
      <c r="C170" s="108" t="s">
        <v>129</v>
      </c>
      <c r="D170" s="108" t="s">
        <v>365</v>
      </c>
      <c r="E170" s="108" t="s">
        <v>5</v>
      </c>
      <c r="F170" s="108"/>
      <c r="G170" s="16">
        <f>G171</f>
        <v>6000</v>
      </c>
      <c r="H170" s="65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85"/>
      <c r="Y170" s="69"/>
    </row>
    <row r="171" spans="1:25" ht="32.25" outlineLevel="6" thickBot="1">
      <c r="A171" s="5" t="s">
        <v>219</v>
      </c>
      <c r="B171" s="22">
        <v>951</v>
      </c>
      <c r="C171" s="6" t="s">
        <v>129</v>
      </c>
      <c r="D171" s="6" t="s">
        <v>365</v>
      </c>
      <c r="E171" s="6" t="s">
        <v>213</v>
      </c>
      <c r="F171" s="6"/>
      <c r="G171" s="7">
        <f>G172</f>
        <v>6000</v>
      </c>
      <c r="H171" s="65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85"/>
      <c r="Y171" s="69"/>
    </row>
    <row r="172" spans="1:25" ht="32.25" outlineLevel="6" thickBot="1">
      <c r="A172" s="105" t="s">
        <v>221</v>
      </c>
      <c r="B172" s="109">
        <v>951</v>
      </c>
      <c r="C172" s="110" t="s">
        <v>129</v>
      </c>
      <c r="D172" s="110" t="s">
        <v>365</v>
      </c>
      <c r="E172" s="110" t="s">
        <v>215</v>
      </c>
      <c r="F172" s="110"/>
      <c r="G172" s="117">
        <v>6000</v>
      </c>
      <c r="H172" s="65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85"/>
      <c r="Y172" s="69"/>
    </row>
    <row r="173" spans="1:25" ht="16.5" outlineLevel="3" thickBot="1">
      <c r="A173" s="34" t="s">
        <v>67</v>
      </c>
      <c r="B173" s="20">
        <v>951</v>
      </c>
      <c r="C173" s="9" t="s">
        <v>20</v>
      </c>
      <c r="D173" s="9" t="s">
        <v>6</v>
      </c>
      <c r="E173" s="9" t="s">
        <v>5</v>
      </c>
      <c r="F173" s="9"/>
      <c r="G173" s="35">
        <f>G174+G177+G185+G182</f>
        <v>2947.15</v>
      </c>
      <c r="H173" s="35" t="e">
        <f>H174+H177+H185+#REF!</f>
        <v>#REF!</v>
      </c>
      <c r="I173" s="35" t="e">
        <f>I174+I177+I185+#REF!</f>
        <v>#REF!</v>
      </c>
      <c r="J173" s="35" t="e">
        <f>J174+J177+J185+#REF!</f>
        <v>#REF!</v>
      </c>
      <c r="K173" s="35" t="e">
        <f>K174+K177+K185+#REF!</f>
        <v>#REF!</v>
      </c>
      <c r="L173" s="35" t="e">
        <f>L174+L177+L185+#REF!</f>
        <v>#REF!</v>
      </c>
      <c r="M173" s="35" t="e">
        <f>M174+M177+M185+#REF!</f>
        <v>#REF!</v>
      </c>
      <c r="N173" s="35" t="e">
        <f>N174+N177+N185+#REF!</f>
        <v>#REF!</v>
      </c>
      <c r="O173" s="35" t="e">
        <f>O174+O177+O185+#REF!</f>
        <v>#REF!</v>
      </c>
      <c r="P173" s="35" t="e">
        <f>P174+P177+P185+#REF!</f>
        <v>#REF!</v>
      </c>
      <c r="Q173" s="35" t="e">
        <f>Q174+Q177+Q185+#REF!</f>
        <v>#REF!</v>
      </c>
      <c r="R173" s="35" t="e">
        <f>R174+R177+R185+#REF!</f>
        <v>#REF!</v>
      </c>
      <c r="S173" s="35" t="e">
        <f>S174+S177+S185+#REF!</f>
        <v>#REF!</v>
      </c>
      <c r="T173" s="35" t="e">
        <f>T174+T177+T185+#REF!</f>
        <v>#REF!</v>
      </c>
      <c r="U173" s="35" t="e">
        <f>U174+U177+U185+#REF!</f>
        <v>#REF!</v>
      </c>
      <c r="V173" s="35" t="e">
        <f>V174+V177+V185+#REF!</f>
        <v>#REF!</v>
      </c>
      <c r="W173" s="35" t="e">
        <f>W174+W177+W185+#REF!</f>
        <v>#REF!</v>
      </c>
      <c r="X173" s="76" t="e">
        <f>X174+X177+X185+#REF!</f>
        <v>#REF!</v>
      </c>
      <c r="Y173" s="69" t="e">
        <f>X173/G173*100</f>
        <v>#REF!</v>
      </c>
    </row>
    <row r="174" spans="1:25" ht="33" customHeight="1" outlineLevel="4" thickBot="1">
      <c r="A174" s="36" t="s">
        <v>68</v>
      </c>
      <c r="B174" s="21">
        <v>951</v>
      </c>
      <c r="C174" s="11" t="s">
        <v>20</v>
      </c>
      <c r="D174" s="11" t="s">
        <v>21</v>
      </c>
      <c r="E174" s="11" t="s">
        <v>5</v>
      </c>
      <c r="F174" s="11"/>
      <c r="G174" s="37">
        <f>G175</f>
        <v>0</v>
      </c>
      <c r="H174" s="37">
        <f aca="true" t="shared" si="30" ref="H174:X174">H175</f>
        <v>0</v>
      </c>
      <c r="I174" s="37">
        <f t="shared" si="30"/>
        <v>0</v>
      </c>
      <c r="J174" s="37">
        <f t="shared" si="30"/>
        <v>0</v>
      </c>
      <c r="K174" s="37">
        <f t="shared" si="30"/>
        <v>0</v>
      </c>
      <c r="L174" s="37">
        <f t="shared" si="30"/>
        <v>0</v>
      </c>
      <c r="M174" s="37">
        <f t="shared" si="30"/>
        <v>0</v>
      </c>
      <c r="N174" s="37">
        <f t="shared" si="30"/>
        <v>0</v>
      </c>
      <c r="O174" s="37">
        <f t="shared" si="30"/>
        <v>0</v>
      </c>
      <c r="P174" s="37">
        <f t="shared" si="30"/>
        <v>0</v>
      </c>
      <c r="Q174" s="37">
        <f t="shared" si="30"/>
        <v>0</v>
      </c>
      <c r="R174" s="37">
        <f t="shared" si="30"/>
        <v>0</v>
      </c>
      <c r="S174" s="37">
        <f t="shared" si="30"/>
        <v>0</v>
      </c>
      <c r="T174" s="37">
        <f t="shared" si="30"/>
        <v>0</v>
      </c>
      <c r="U174" s="37">
        <f t="shared" si="30"/>
        <v>0</v>
      </c>
      <c r="V174" s="37">
        <f t="shared" si="30"/>
        <v>0</v>
      </c>
      <c r="W174" s="37">
        <f t="shared" si="30"/>
        <v>0</v>
      </c>
      <c r="X174" s="77">
        <f t="shared" si="30"/>
        <v>2675.999</v>
      </c>
      <c r="Y174" s="69" t="e">
        <f>X174/G174*100</f>
        <v>#DIV/0!</v>
      </c>
    </row>
    <row r="175" spans="1:25" ht="32.25" outlineLevel="5" thickBot="1">
      <c r="A175" s="5" t="s">
        <v>219</v>
      </c>
      <c r="B175" s="22">
        <v>951</v>
      </c>
      <c r="C175" s="6" t="s">
        <v>20</v>
      </c>
      <c r="D175" s="6" t="s">
        <v>21</v>
      </c>
      <c r="E175" s="6" t="s">
        <v>213</v>
      </c>
      <c r="F175" s="6"/>
      <c r="G175" s="39">
        <f>G176</f>
        <v>0</v>
      </c>
      <c r="H175" s="29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54"/>
      <c r="X175" s="75">
        <v>2675.999</v>
      </c>
      <c r="Y175" s="69" t="e">
        <f>X175/G175*100</f>
        <v>#DIV/0!</v>
      </c>
    </row>
    <row r="176" spans="1:25" ht="32.25" outlineLevel="5" thickBot="1">
      <c r="A176" s="105" t="s">
        <v>221</v>
      </c>
      <c r="B176" s="109">
        <v>951</v>
      </c>
      <c r="C176" s="110" t="s">
        <v>20</v>
      </c>
      <c r="D176" s="110" t="s">
        <v>21</v>
      </c>
      <c r="E176" s="110" t="s">
        <v>215</v>
      </c>
      <c r="F176" s="110"/>
      <c r="G176" s="111">
        <v>0</v>
      </c>
      <c r="H176" s="65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85"/>
      <c r="Y176" s="69"/>
    </row>
    <row r="177" spans="1:25" ht="32.25" customHeight="1" outlineLevel="6" thickBot="1">
      <c r="A177" s="36" t="s">
        <v>98</v>
      </c>
      <c r="B177" s="21">
        <v>951</v>
      </c>
      <c r="C177" s="11" t="s">
        <v>20</v>
      </c>
      <c r="D177" s="11" t="s">
        <v>99</v>
      </c>
      <c r="E177" s="11" t="s">
        <v>5</v>
      </c>
      <c r="F177" s="11"/>
      <c r="G177" s="37">
        <f>G178</f>
        <v>513.17</v>
      </c>
      <c r="H177" s="37">
        <f aca="true" t="shared" si="31" ref="H177:X178">H178</f>
        <v>0</v>
      </c>
      <c r="I177" s="37">
        <f t="shared" si="31"/>
        <v>0</v>
      </c>
      <c r="J177" s="37">
        <f t="shared" si="31"/>
        <v>0</v>
      </c>
      <c r="K177" s="37">
        <f t="shared" si="31"/>
        <v>0</v>
      </c>
      <c r="L177" s="37">
        <f t="shared" si="31"/>
        <v>0</v>
      </c>
      <c r="M177" s="37">
        <f t="shared" si="31"/>
        <v>0</v>
      </c>
      <c r="N177" s="37">
        <f t="shared" si="31"/>
        <v>0</v>
      </c>
      <c r="O177" s="37">
        <f t="shared" si="31"/>
        <v>0</v>
      </c>
      <c r="P177" s="37">
        <f t="shared" si="31"/>
        <v>0</v>
      </c>
      <c r="Q177" s="37">
        <f t="shared" si="31"/>
        <v>0</v>
      </c>
      <c r="R177" s="37">
        <f t="shared" si="31"/>
        <v>0</v>
      </c>
      <c r="S177" s="37">
        <f t="shared" si="31"/>
        <v>0</v>
      </c>
      <c r="T177" s="37">
        <f t="shared" si="31"/>
        <v>0</v>
      </c>
      <c r="U177" s="37">
        <f t="shared" si="31"/>
        <v>0</v>
      </c>
      <c r="V177" s="37">
        <f t="shared" si="31"/>
        <v>0</v>
      </c>
      <c r="W177" s="37">
        <f t="shared" si="31"/>
        <v>0</v>
      </c>
      <c r="X177" s="77">
        <f t="shared" si="31"/>
        <v>110.26701</v>
      </c>
      <c r="Y177" s="69">
        <f>X177/G177*100</f>
        <v>21.487423271040786</v>
      </c>
    </row>
    <row r="178" spans="1:25" ht="32.25" outlineLevel="4" thickBot="1">
      <c r="A178" s="106" t="s">
        <v>69</v>
      </c>
      <c r="B178" s="107">
        <v>951</v>
      </c>
      <c r="C178" s="108" t="s">
        <v>20</v>
      </c>
      <c r="D178" s="108" t="s">
        <v>22</v>
      </c>
      <c r="E178" s="108" t="s">
        <v>5</v>
      </c>
      <c r="F178" s="108"/>
      <c r="G178" s="40">
        <f>G179+G181</f>
        <v>513.17</v>
      </c>
      <c r="H178" s="39">
        <f t="shared" si="31"/>
        <v>0</v>
      </c>
      <c r="I178" s="39">
        <f t="shared" si="31"/>
        <v>0</v>
      </c>
      <c r="J178" s="39">
        <f t="shared" si="31"/>
        <v>0</v>
      </c>
      <c r="K178" s="39">
        <f t="shared" si="31"/>
        <v>0</v>
      </c>
      <c r="L178" s="39">
        <f t="shared" si="31"/>
        <v>0</v>
      </c>
      <c r="M178" s="39">
        <f t="shared" si="31"/>
        <v>0</v>
      </c>
      <c r="N178" s="39">
        <f t="shared" si="31"/>
        <v>0</v>
      </c>
      <c r="O178" s="39">
        <f t="shared" si="31"/>
        <v>0</v>
      </c>
      <c r="P178" s="39">
        <f t="shared" si="31"/>
        <v>0</v>
      </c>
      <c r="Q178" s="39">
        <f t="shared" si="31"/>
        <v>0</v>
      </c>
      <c r="R178" s="39">
        <f t="shared" si="31"/>
        <v>0</v>
      </c>
      <c r="S178" s="39">
        <f t="shared" si="31"/>
        <v>0</v>
      </c>
      <c r="T178" s="39">
        <f t="shared" si="31"/>
        <v>0</v>
      </c>
      <c r="U178" s="39">
        <f t="shared" si="31"/>
        <v>0</v>
      </c>
      <c r="V178" s="39">
        <f t="shared" si="31"/>
        <v>0</v>
      </c>
      <c r="W178" s="39">
        <f t="shared" si="31"/>
        <v>0</v>
      </c>
      <c r="X178" s="78">
        <f t="shared" si="31"/>
        <v>110.26701</v>
      </c>
      <c r="Y178" s="69">
        <f>X178/G178*100</f>
        <v>21.487423271040786</v>
      </c>
    </row>
    <row r="179" spans="1:25" ht="32.25" outlineLevel="5" thickBot="1">
      <c r="A179" s="5" t="s">
        <v>219</v>
      </c>
      <c r="B179" s="22">
        <v>951</v>
      </c>
      <c r="C179" s="6" t="s">
        <v>20</v>
      </c>
      <c r="D179" s="6" t="s">
        <v>22</v>
      </c>
      <c r="E179" s="6" t="s">
        <v>213</v>
      </c>
      <c r="F179" s="6"/>
      <c r="G179" s="39">
        <f>G180</f>
        <v>243.17</v>
      </c>
      <c r="H179" s="29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54"/>
      <c r="X179" s="75">
        <v>110.26701</v>
      </c>
      <c r="Y179" s="69">
        <f>X179/G179*100</f>
        <v>45.345647078175766</v>
      </c>
    </row>
    <row r="180" spans="1:25" ht="32.25" outlineLevel="5" thickBot="1">
      <c r="A180" s="105" t="s">
        <v>221</v>
      </c>
      <c r="B180" s="109">
        <v>951</v>
      </c>
      <c r="C180" s="110" t="s">
        <v>20</v>
      </c>
      <c r="D180" s="110" t="s">
        <v>22</v>
      </c>
      <c r="E180" s="110" t="s">
        <v>215</v>
      </c>
      <c r="F180" s="110"/>
      <c r="G180" s="111">
        <v>243.17</v>
      </c>
      <c r="H180" s="29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54"/>
      <c r="X180" s="75"/>
      <c r="Y180" s="69"/>
    </row>
    <row r="181" spans="1:25" ht="16.5" outlineLevel="5" thickBot="1">
      <c r="A181" s="5" t="s">
        <v>255</v>
      </c>
      <c r="B181" s="22">
        <v>951</v>
      </c>
      <c r="C181" s="6" t="s">
        <v>20</v>
      </c>
      <c r="D181" s="6" t="s">
        <v>22</v>
      </c>
      <c r="E181" s="6" t="s">
        <v>253</v>
      </c>
      <c r="F181" s="6"/>
      <c r="G181" s="7">
        <v>270</v>
      </c>
      <c r="H181" s="65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85"/>
      <c r="Y181" s="69"/>
    </row>
    <row r="182" spans="1:25" ht="16.5" outlineLevel="5" thickBot="1">
      <c r="A182" s="13" t="s">
        <v>119</v>
      </c>
      <c r="B182" s="20">
        <v>951</v>
      </c>
      <c r="C182" s="9" t="s">
        <v>20</v>
      </c>
      <c r="D182" s="9" t="s">
        <v>118</v>
      </c>
      <c r="E182" s="9" t="s">
        <v>5</v>
      </c>
      <c r="F182" s="110"/>
      <c r="G182" s="35">
        <f>G183</f>
        <v>205</v>
      </c>
      <c r="H182" s="65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85"/>
      <c r="Y182" s="69"/>
    </row>
    <row r="183" spans="1:25" ht="32.25" outlineLevel="5" thickBot="1">
      <c r="A183" s="164" t="s">
        <v>337</v>
      </c>
      <c r="B183" s="107">
        <v>951</v>
      </c>
      <c r="C183" s="108" t="s">
        <v>20</v>
      </c>
      <c r="D183" s="108" t="s">
        <v>338</v>
      </c>
      <c r="E183" s="108" t="s">
        <v>5</v>
      </c>
      <c r="F183" s="110"/>
      <c r="G183" s="40">
        <f>G184</f>
        <v>205</v>
      </c>
      <c r="H183" s="65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85"/>
      <c r="Y183" s="69"/>
    </row>
    <row r="184" spans="1:25" ht="32.25" outlineLevel="5" thickBot="1">
      <c r="A184" s="5" t="s">
        <v>249</v>
      </c>
      <c r="B184" s="22">
        <v>951</v>
      </c>
      <c r="C184" s="6" t="s">
        <v>20</v>
      </c>
      <c r="D184" s="6" t="s">
        <v>338</v>
      </c>
      <c r="E184" s="6" t="s">
        <v>246</v>
      </c>
      <c r="F184" s="110"/>
      <c r="G184" s="39">
        <v>205</v>
      </c>
      <c r="H184" s="65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85"/>
      <c r="Y184" s="69"/>
    </row>
    <row r="185" spans="1:25" ht="16.5" outlineLevel="5" thickBot="1">
      <c r="A185" s="36" t="s">
        <v>71</v>
      </c>
      <c r="B185" s="21">
        <v>951</v>
      </c>
      <c r="C185" s="9" t="s">
        <v>20</v>
      </c>
      <c r="D185" s="9" t="s">
        <v>24</v>
      </c>
      <c r="E185" s="9" t="s">
        <v>5</v>
      </c>
      <c r="F185" s="9"/>
      <c r="G185" s="35">
        <f>G186+G193+G190</f>
        <v>2228.98</v>
      </c>
      <c r="H185" s="35">
        <f aca="true" t="shared" si="32" ref="H185:X185">H186</f>
        <v>0</v>
      </c>
      <c r="I185" s="35">
        <f t="shared" si="32"/>
        <v>0</v>
      </c>
      <c r="J185" s="35">
        <f t="shared" si="32"/>
        <v>0</v>
      </c>
      <c r="K185" s="35">
        <f t="shared" si="32"/>
        <v>0</v>
      </c>
      <c r="L185" s="35">
        <f t="shared" si="32"/>
        <v>0</v>
      </c>
      <c r="M185" s="35">
        <f t="shared" si="32"/>
        <v>0</v>
      </c>
      <c r="N185" s="35">
        <f t="shared" si="32"/>
        <v>0</v>
      </c>
      <c r="O185" s="35">
        <f t="shared" si="32"/>
        <v>0</v>
      </c>
      <c r="P185" s="35">
        <f t="shared" si="32"/>
        <v>0</v>
      </c>
      <c r="Q185" s="35">
        <f t="shared" si="32"/>
        <v>0</v>
      </c>
      <c r="R185" s="35">
        <f t="shared" si="32"/>
        <v>0</v>
      </c>
      <c r="S185" s="35">
        <f t="shared" si="32"/>
        <v>0</v>
      </c>
      <c r="T185" s="35">
        <f t="shared" si="32"/>
        <v>0</v>
      </c>
      <c r="U185" s="35">
        <f t="shared" si="32"/>
        <v>0</v>
      </c>
      <c r="V185" s="35">
        <f t="shared" si="32"/>
        <v>0</v>
      </c>
      <c r="W185" s="35">
        <f t="shared" si="32"/>
        <v>0</v>
      </c>
      <c r="X185" s="76">
        <f t="shared" si="32"/>
        <v>2639.87191</v>
      </c>
      <c r="Y185" s="69">
        <f>X185/G185*100</f>
        <v>118.43407791904816</v>
      </c>
    </row>
    <row r="186" spans="1:25" ht="48" outlineLevel="5" thickBot="1">
      <c r="A186" s="112" t="s">
        <v>248</v>
      </c>
      <c r="B186" s="107">
        <v>951</v>
      </c>
      <c r="C186" s="108" t="s">
        <v>20</v>
      </c>
      <c r="D186" s="108" t="s">
        <v>245</v>
      </c>
      <c r="E186" s="108" t="s">
        <v>5</v>
      </c>
      <c r="F186" s="108"/>
      <c r="G186" s="40">
        <f>G187+G189</f>
        <v>205</v>
      </c>
      <c r="H186" s="29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54"/>
      <c r="X186" s="75">
        <v>2639.87191</v>
      </c>
      <c r="Y186" s="69">
        <f>X186/G186*100</f>
        <v>1287.742395121951</v>
      </c>
    </row>
    <row r="187" spans="1:25" ht="32.25" outlineLevel="5" thickBot="1">
      <c r="A187" s="5" t="s">
        <v>219</v>
      </c>
      <c r="B187" s="22">
        <v>951</v>
      </c>
      <c r="C187" s="6" t="s">
        <v>20</v>
      </c>
      <c r="D187" s="6" t="s">
        <v>245</v>
      </c>
      <c r="E187" s="6" t="s">
        <v>213</v>
      </c>
      <c r="F187" s="6"/>
      <c r="G187" s="39">
        <f>G188</f>
        <v>90</v>
      </c>
      <c r="H187" s="65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85"/>
      <c r="Y187" s="69"/>
    </row>
    <row r="188" spans="1:25" ht="32.25" outlineLevel="5" thickBot="1">
      <c r="A188" s="105" t="s">
        <v>221</v>
      </c>
      <c r="B188" s="109">
        <v>951</v>
      </c>
      <c r="C188" s="110" t="s">
        <v>20</v>
      </c>
      <c r="D188" s="110" t="s">
        <v>245</v>
      </c>
      <c r="E188" s="110" t="s">
        <v>215</v>
      </c>
      <c r="F188" s="110"/>
      <c r="G188" s="111">
        <v>90</v>
      </c>
      <c r="H188" s="65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85"/>
      <c r="Y188" s="69"/>
    </row>
    <row r="189" spans="1:25" ht="32.25" outlineLevel="5" thickBot="1">
      <c r="A189" s="5" t="s">
        <v>249</v>
      </c>
      <c r="B189" s="22">
        <v>951</v>
      </c>
      <c r="C189" s="6" t="s">
        <v>20</v>
      </c>
      <c r="D189" s="6" t="s">
        <v>245</v>
      </c>
      <c r="E189" s="6" t="s">
        <v>246</v>
      </c>
      <c r="F189" s="6"/>
      <c r="G189" s="39">
        <v>115</v>
      </c>
      <c r="H189" s="65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85"/>
      <c r="Y189" s="69"/>
    </row>
    <row r="190" spans="1:25" ht="32.25" outlineLevel="5" thickBot="1">
      <c r="A190" s="112" t="s">
        <v>280</v>
      </c>
      <c r="B190" s="107">
        <v>951</v>
      </c>
      <c r="C190" s="108" t="s">
        <v>20</v>
      </c>
      <c r="D190" s="108" t="s">
        <v>277</v>
      </c>
      <c r="E190" s="108" t="s">
        <v>5</v>
      </c>
      <c r="F190" s="108"/>
      <c r="G190" s="40">
        <f>G191</f>
        <v>0</v>
      </c>
      <c r="H190" s="65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85"/>
      <c r="Y190" s="69"/>
    </row>
    <row r="191" spans="1:25" ht="32.25" outlineLevel="5" thickBot="1">
      <c r="A191" s="5" t="s">
        <v>219</v>
      </c>
      <c r="B191" s="22">
        <v>951</v>
      </c>
      <c r="C191" s="6" t="s">
        <v>20</v>
      </c>
      <c r="D191" s="6" t="s">
        <v>277</v>
      </c>
      <c r="E191" s="6" t="s">
        <v>213</v>
      </c>
      <c r="F191" s="6"/>
      <c r="G191" s="39">
        <f>G192</f>
        <v>0</v>
      </c>
      <c r="H191" s="65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85"/>
      <c r="Y191" s="69"/>
    </row>
    <row r="192" spans="1:25" ht="32.25" outlineLevel="5" thickBot="1">
      <c r="A192" s="105" t="s">
        <v>221</v>
      </c>
      <c r="B192" s="109">
        <v>951</v>
      </c>
      <c r="C192" s="110" t="s">
        <v>20</v>
      </c>
      <c r="D192" s="110" t="s">
        <v>277</v>
      </c>
      <c r="E192" s="110" t="s">
        <v>215</v>
      </c>
      <c r="F192" s="110"/>
      <c r="G192" s="111">
        <v>0</v>
      </c>
      <c r="H192" s="65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85"/>
      <c r="Y192" s="69"/>
    </row>
    <row r="193" spans="1:25" ht="48" outlineLevel="5" thickBot="1">
      <c r="A193" s="112" t="s">
        <v>250</v>
      </c>
      <c r="B193" s="107">
        <v>951</v>
      </c>
      <c r="C193" s="108" t="s">
        <v>20</v>
      </c>
      <c r="D193" s="108" t="s">
        <v>247</v>
      </c>
      <c r="E193" s="108" t="s">
        <v>5</v>
      </c>
      <c r="F193" s="108"/>
      <c r="G193" s="40">
        <f>G194</f>
        <v>2023.98</v>
      </c>
      <c r="H193" s="65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85"/>
      <c r="Y193" s="69"/>
    </row>
    <row r="194" spans="1:25" ht="32.25" outlineLevel="5" thickBot="1">
      <c r="A194" s="5" t="s">
        <v>219</v>
      </c>
      <c r="B194" s="22">
        <v>951</v>
      </c>
      <c r="C194" s="6" t="s">
        <v>20</v>
      </c>
      <c r="D194" s="6" t="s">
        <v>247</v>
      </c>
      <c r="E194" s="6" t="s">
        <v>213</v>
      </c>
      <c r="F194" s="6"/>
      <c r="G194" s="39">
        <f>G195</f>
        <v>2023.98</v>
      </c>
      <c r="H194" s="65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85"/>
      <c r="Y194" s="69"/>
    </row>
    <row r="195" spans="1:25" ht="32.25" outlineLevel="5" thickBot="1">
      <c r="A195" s="105" t="s">
        <v>221</v>
      </c>
      <c r="B195" s="109">
        <v>951</v>
      </c>
      <c r="C195" s="110" t="s">
        <v>20</v>
      </c>
      <c r="D195" s="110" t="s">
        <v>247</v>
      </c>
      <c r="E195" s="110" t="s">
        <v>215</v>
      </c>
      <c r="F195" s="110"/>
      <c r="G195" s="111">
        <v>2023.98</v>
      </c>
      <c r="H195" s="65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85"/>
      <c r="Y195" s="69"/>
    </row>
    <row r="196" spans="1:25" ht="19.5" outlineLevel="6" thickBot="1">
      <c r="A196" s="32" t="s">
        <v>144</v>
      </c>
      <c r="B196" s="19">
        <v>951</v>
      </c>
      <c r="C196" s="14" t="s">
        <v>111</v>
      </c>
      <c r="D196" s="49" t="s">
        <v>6</v>
      </c>
      <c r="E196" s="14" t="s">
        <v>5</v>
      </c>
      <c r="F196" s="14"/>
      <c r="G196" s="33">
        <f>G197</f>
        <v>700</v>
      </c>
      <c r="H196" s="33" t="e">
        <f>#REF!+H197</f>
        <v>#REF!</v>
      </c>
      <c r="I196" s="33" t="e">
        <f>#REF!+I197</f>
        <v>#REF!</v>
      </c>
      <c r="J196" s="33" t="e">
        <f>#REF!+J197</f>
        <v>#REF!</v>
      </c>
      <c r="K196" s="33" t="e">
        <f>#REF!+K197</f>
        <v>#REF!</v>
      </c>
      <c r="L196" s="33" t="e">
        <f>#REF!+L197</f>
        <v>#REF!</v>
      </c>
      <c r="M196" s="33" t="e">
        <f>#REF!+M197</f>
        <v>#REF!</v>
      </c>
      <c r="N196" s="33" t="e">
        <f>#REF!+N197</f>
        <v>#REF!</v>
      </c>
      <c r="O196" s="33" t="e">
        <f>#REF!+O197</f>
        <v>#REF!</v>
      </c>
      <c r="P196" s="33" t="e">
        <f>#REF!+P197</f>
        <v>#REF!</v>
      </c>
      <c r="Q196" s="33" t="e">
        <f>#REF!+Q197</f>
        <v>#REF!</v>
      </c>
      <c r="R196" s="33" t="e">
        <f>#REF!+R197</f>
        <v>#REF!</v>
      </c>
      <c r="S196" s="33" t="e">
        <f>#REF!+S197</f>
        <v>#REF!</v>
      </c>
      <c r="T196" s="33" t="e">
        <f>#REF!+T197</f>
        <v>#REF!</v>
      </c>
      <c r="U196" s="33" t="e">
        <f>#REF!+U197</f>
        <v>#REF!</v>
      </c>
      <c r="V196" s="33" t="e">
        <f>#REF!+V197</f>
        <v>#REF!</v>
      </c>
      <c r="W196" s="33" t="e">
        <f>#REF!+W197</f>
        <v>#REF!</v>
      </c>
      <c r="X196" s="83" t="e">
        <f>#REF!+X197</f>
        <v>#REF!</v>
      </c>
      <c r="Y196" s="69" t="e">
        <f>X196/G196*100</f>
        <v>#REF!</v>
      </c>
    </row>
    <row r="197" spans="1:25" ht="32.25" outlineLevel="3" thickBot="1">
      <c r="A197" s="34" t="s">
        <v>70</v>
      </c>
      <c r="B197" s="20">
        <v>951</v>
      </c>
      <c r="C197" s="9" t="s">
        <v>23</v>
      </c>
      <c r="D197" s="9" t="s">
        <v>6</v>
      </c>
      <c r="E197" s="9" t="s">
        <v>5</v>
      </c>
      <c r="F197" s="9"/>
      <c r="G197" s="35">
        <f>G198+G205</f>
        <v>700</v>
      </c>
      <c r="H197" s="35">
        <f aca="true" t="shared" si="33" ref="H197:X197">H198+H205</f>
        <v>0</v>
      </c>
      <c r="I197" s="35">
        <f t="shared" si="33"/>
        <v>0</v>
      </c>
      <c r="J197" s="35">
        <f t="shared" si="33"/>
        <v>0</v>
      </c>
      <c r="K197" s="35">
        <f t="shared" si="33"/>
        <v>0</v>
      </c>
      <c r="L197" s="35">
        <f t="shared" si="33"/>
        <v>0</v>
      </c>
      <c r="M197" s="35">
        <f t="shared" si="33"/>
        <v>0</v>
      </c>
      <c r="N197" s="35">
        <f t="shared" si="33"/>
        <v>0</v>
      </c>
      <c r="O197" s="35">
        <f t="shared" si="33"/>
        <v>0</v>
      </c>
      <c r="P197" s="35">
        <f t="shared" si="33"/>
        <v>0</v>
      </c>
      <c r="Q197" s="35">
        <f t="shared" si="33"/>
        <v>0</v>
      </c>
      <c r="R197" s="35">
        <f t="shared" si="33"/>
        <v>0</v>
      </c>
      <c r="S197" s="35">
        <f t="shared" si="33"/>
        <v>0</v>
      </c>
      <c r="T197" s="35">
        <f t="shared" si="33"/>
        <v>0</v>
      </c>
      <c r="U197" s="35">
        <f t="shared" si="33"/>
        <v>0</v>
      </c>
      <c r="V197" s="35">
        <f t="shared" si="33"/>
        <v>0</v>
      </c>
      <c r="W197" s="35">
        <f t="shared" si="33"/>
        <v>0</v>
      </c>
      <c r="X197" s="76">
        <f t="shared" si="33"/>
        <v>5468.4002</v>
      </c>
      <c r="Y197" s="69">
        <f>X197/G197*100</f>
        <v>781.2000285714286</v>
      </c>
    </row>
    <row r="198" spans="1:25" ht="51" customHeight="1" outlineLevel="3" thickBot="1">
      <c r="A198" s="36" t="s">
        <v>135</v>
      </c>
      <c r="B198" s="21">
        <v>951</v>
      </c>
      <c r="C198" s="11" t="s">
        <v>23</v>
      </c>
      <c r="D198" s="11" t="s">
        <v>134</v>
      </c>
      <c r="E198" s="11" t="s">
        <v>5</v>
      </c>
      <c r="F198" s="11"/>
      <c r="G198" s="37">
        <f>G199+G202</f>
        <v>192.6</v>
      </c>
      <c r="H198" s="37">
        <f aca="true" t="shared" si="34" ref="H198:X198">H199</f>
        <v>0</v>
      </c>
      <c r="I198" s="37">
        <f t="shared" si="34"/>
        <v>0</v>
      </c>
      <c r="J198" s="37">
        <f t="shared" si="34"/>
        <v>0</v>
      </c>
      <c r="K198" s="37">
        <f t="shared" si="34"/>
        <v>0</v>
      </c>
      <c r="L198" s="37">
        <f t="shared" si="34"/>
        <v>0</v>
      </c>
      <c r="M198" s="37">
        <f t="shared" si="34"/>
        <v>0</v>
      </c>
      <c r="N198" s="37">
        <f t="shared" si="34"/>
        <v>0</v>
      </c>
      <c r="O198" s="37">
        <f t="shared" si="34"/>
        <v>0</v>
      </c>
      <c r="P198" s="37">
        <f t="shared" si="34"/>
        <v>0</v>
      </c>
      <c r="Q198" s="37">
        <f t="shared" si="34"/>
        <v>0</v>
      </c>
      <c r="R198" s="37">
        <f t="shared" si="34"/>
        <v>0</v>
      </c>
      <c r="S198" s="37">
        <f t="shared" si="34"/>
        <v>0</v>
      </c>
      <c r="T198" s="37">
        <f t="shared" si="34"/>
        <v>0</v>
      </c>
      <c r="U198" s="37">
        <f t="shared" si="34"/>
        <v>0</v>
      </c>
      <c r="V198" s="37">
        <f t="shared" si="34"/>
        <v>0</v>
      </c>
      <c r="W198" s="37">
        <f t="shared" si="34"/>
        <v>0</v>
      </c>
      <c r="X198" s="77">
        <f t="shared" si="34"/>
        <v>468.4002</v>
      </c>
      <c r="Y198" s="69">
        <f>X198/G198*100</f>
        <v>243.19844236760125</v>
      </c>
    </row>
    <row r="199" spans="1:25" ht="32.25" outlineLevel="5" thickBot="1">
      <c r="A199" s="5" t="s">
        <v>210</v>
      </c>
      <c r="B199" s="22">
        <v>951</v>
      </c>
      <c r="C199" s="6" t="s">
        <v>23</v>
      </c>
      <c r="D199" s="6" t="s">
        <v>134</v>
      </c>
      <c r="E199" s="6" t="s">
        <v>207</v>
      </c>
      <c r="F199" s="6"/>
      <c r="G199" s="39">
        <f>G200+G201</f>
        <v>173.66</v>
      </c>
      <c r="H199" s="29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54"/>
      <c r="X199" s="75">
        <v>468.4002</v>
      </c>
      <c r="Y199" s="69">
        <f>X199/G199*100</f>
        <v>269.7225613267304</v>
      </c>
    </row>
    <row r="200" spans="1:25" ht="16.5" outlineLevel="5" thickBot="1">
      <c r="A200" s="105" t="s">
        <v>211</v>
      </c>
      <c r="B200" s="109">
        <v>951</v>
      </c>
      <c r="C200" s="110" t="s">
        <v>23</v>
      </c>
      <c r="D200" s="110" t="s">
        <v>134</v>
      </c>
      <c r="E200" s="110" t="s">
        <v>208</v>
      </c>
      <c r="F200" s="110"/>
      <c r="G200" s="111">
        <v>173.26</v>
      </c>
      <c r="H200" s="65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85"/>
      <c r="Y200" s="69"/>
    </row>
    <row r="201" spans="1:25" ht="32.25" outlineLevel="5" thickBot="1">
      <c r="A201" s="105" t="s">
        <v>212</v>
      </c>
      <c r="B201" s="109">
        <v>951</v>
      </c>
      <c r="C201" s="110" t="s">
        <v>23</v>
      </c>
      <c r="D201" s="110" t="s">
        <v>134</v>
      </c>
      <c r="E201" s="110" t="s">
        <v>209</v>
      </c>
      <c r="F201" s="110"/>
      <c r="G201" s="111">
        <v>0.4</v>
      </c>
      <c r="H201" s="65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85"/>
      <c r="Y201" s="69"/>
    </row>
    <row r="202" spans="1:25" ht="32.25" outlineLevel="5" thickBot="1">
      <c r="A202" s="5" t="s">
        <v>219</v>
      </c>
      <c r="B202" s="22">
        <v>951</v>
      </c>
      <c r="C202" s="6" t="s">
        <v>23</v>
      </c>
      <c r="D202" s="6" t="s">
        <v>134</v>
      </c>
      <c r="E202" s="6" t="s">
        <v>213</v>
      </c>
      <c r="F202" s="6"/>
      <c r="G202" s="39">
        <f>G203+G204</f>
        <v>18.94</v>
      </c>
      <c r="H202" s="65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85"/>
      <c r="Y202" s="69"/>
    </row>
    <row r="203" spans="1:25" ht="32.25" outlineLevel="5" thickBot="1">
      <c r="A203" s="105" t="s">
        <v>220</v>
      </c>
      <c r="B203" s="109">
        <v>951</v>
      </c>
      <c r="C203" s="110" t="s">
        <v>23</v>
      </c>
      <c r="D203" s="110" t="s">
        <v>134</v>
      </c>
      <c r="E203" s="110" t="s">
        <v>214</v>
      </c>
      <c r="F203" s="110"/>
      <c r="G203" s="111">
        <v>15.83</v>
      </c>
      <c r="H203" s="65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85"/>
      <c r="Y203" s="69"/>
    </row>
    <row r="204" spans="1:25" ht="32.25" outlineLevel="5" thickBot="1">
      <c r="A204" s="105" t="s">
        <v>221</v>
      </c>
      <c r="B204" s="109">
        <v>951</v>
      </c>
      <c r="C204" s="110" t="s">
        <v>23</v>
      </c>
      <c r="D204" s="110" t="s">
        <v>134</v>
      </c>
      <c r="E204" s="110" t="s">
        <v>215</v>
      </c>
      <c r="F204" s="110"/>
      <c r="G204" s="111">
        <v>3.11</v>
      </c>
      <c r="H204" s="65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85"/>
      <c r="Y204" s="69"/>
    </row>
    <row r="205" spans="1:25" ht="16.5" outlineLevel="4" thickBot="1">
      <c r="A205" s="36" t="s">
        <v>71</v>
      </c>
      <c r="B205" s="21">
        <v>951</v>
      </c>
      <c r="C205" s="11" t="s">
        <v>23</v>
      </c>
      <c r="D205" s="11" t="s">
        <v>24</v>
      </c>
      <c r="E205" s="11" t="s">
        <v>5</v>
      </c>
      <c r="F205" s="11"/>
      <c r="G205" s="37">
        <f>G206+G208</f>
        <v>507.4</v>
      </c>
      <c r="H205" s="37">
        <f aca="true" t="shared" si="35" ref="H205:X205">H206+H207</f>
        <v>0</v>
      </c>
      <c r="I205" s="37">
        <f t="shared" si="35"/>
        <v>0</v>
      </c>
      <c r="J205" s="37">
        <f t="shared" si="35"/>
        <v>0</v>
      </c>
      <c r="K205" s="37">
        <f t="shared" si="35"/>
        <v>0</v>
      </c>
      <c r="L205" s="37">
        <f t="shared" si="35"/>
        <v>0</v>
      </c>
      <c r="M205" s="37">
        <f t="shared" si="35"/>
        <v>0</v>
      </c>
      <c r="N205" s="37">
        <f t="shared" si="35"/>
        <v>0</v>
      </c>
      <c r="O205" s="37">
        <f t="shared" si="35"/>
        <v>0</v>
      </c>
      <c r="P205" s="37">
        <f t="shared" si="35"/>
        <v>0</v>
      </c>
      <c r="Q205" s="37">
        <f t="shared" si="35"/>
        <v>0</v>
      </c>
      <c r="R205" s="37">
        <f t="shared" si="35"/>
        <v>0</v>
      </c>
      <c r="S205" s="37">
        <f t="shared" si="35"/>
        <v>0</v>
      </c>
      <c r="T205" s="37">
        <f t="shared" si="35"/>
        <v>0</v>
      </c>
      <c r="U205" s="37">
        <f t="shared" si="35"/>
        <v>0</v>
      </c>
      <c r="V205" s="37">
        <f t="shared" si="35"/>
        <v>0</v>
      </c>
      <c r="W205" s="37">
        <f t="shared" si="35"/>
        <v>0</v>
      </c>
      <c r="X205" s="37">
        <f t="shared" si="35"/>
        <v>5000</v>
      </c>
      <c r="Y205" s="69">
        <f>X205/G205*100</f>
        <v>985.4158454867954</v>
      </c>
    </row>
    <row r="206" spans="1:25" ht="32.25" outlineLevel="5" thickBot="1">
      <c r="A206" s="112" t="s">
        <v>254</v>
      </c>
      <c r="B206" s="107">
        <v>951</v>
      </c>
      <c r="C206" s="108" t="s">
        <v>23</v>
      </c>
      <c r="D206" s="108" t="s">
        <v>251</v>
      </c>
      <c r="E206" s="108" t="s">
        <v>5</v>
      </c>
      <c r="F206" s="108"/>
      <c r="G206" s="40">
        <f>G207</f>
        <v>0</v>
      </c>
      <c r="H206" s="29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54"/>
      <c r="X206" s="75">
        <v>0</v>
      </c>
      <c r="Y206" s="69" t="e">
        <f>X206/G206*100</f>
        <v>#DIV/0!</v>
      </c>
    </row>
    <row r="207" spans="1:25" ht="16.5" outlineLevel="5" thickBot="1">
      <c r="A207" s="5" t="s">
        <v>255</v>
      </c>
      <c r="B207" s="22">
        <v>951</v>
      </c>
      <c r="C207" s="6" t="s">
        <v>23</v>
      </c>
      <c r="D207" s="6" t="s">
        <v>251</v>
      </c>
      <c r="E207" s="6" t="s">
        <v>253</v>
      </c>
      <c r="F207" s="6"/>
      <c r="G207" s="39">
        <v>0</v>
      </c>
      <c r="H207" s="29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54"/>
      <c r="X207" s="75">
        <v>5000</v>
      </c>
      <c r="Y207" s="69" t="e">
        <f>X207/G207*100</f>
        <v>#DIV/0!</v>
      </c>
    </row>
    <row r="208" spans="1:25" ht="48" outlineLevel="5" thickBot="1">
      <c r="A208" s="112" t="s">
        <v>256</v>
      </c>
      <c r="B208" s="107">
        <v>951</v>
      </c>
      <c r="C208" s="108" t="s">
        <v>23</v>
      </c>
      <c r="D208" s="108" t="s">
        <v>252</v>
      </c>
      <c r="E208" s="108" t="s">
        <v>5</v>
      </c>
      <c r="F208" s="108"/>
      <c r="G208" s="40">
        <f>G209</f>
        <v>507.4</v>
      </c>
      <c r="H208" s="65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85"/>
      <c r="Y208" s="69"/>
    </row>
    <row r="209" spans="1:25" ht="16.5" outlineLevel="5" thickBot="1">
      <c r="A209" s="5" t="s">
        <v>255</v>
      </c>
      <c r="B209" s="22">
        <v>951</v>
      </c>
      <c r="C209" s="6" t="s">
        <v>23</v>
      </c>
      <c r="D209" s="6" t="s">
        <v>252</v>
      </c>
      <c r="E209" s="6" t="s">
        <v>253</v>
      </c>
      <c r="F209" s="6"/>
      <c r="G209" s="39">
        <v>507.4</v>
      </c>
      <c r="H209" s="65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85"/>
      <c r="Y209" s="69"/>
    </row>
    <row r="210" spans="1:25" ht="19.5" outlineLevel="6" thickBot="1">
      <c r="A210" s="32" t="s">
        <v>110</v>
      </c>
      <c r="B210" s="19">
        <v>951</v>
      </c>
      <c r="C210" s="14" t="s">
        <v>109</v>
      </c>
      <c r="D210" s="14" t="s">
        <v>6</v>
      </c>
      <c r="E210" s="14" t="s">
        <v>5</v>
      </c>
      <c r="F210" s="14"/>
      <c r="G210" s="33">
        <f>G220+G225+G212</f>
        <v>11519.36</v>
      </c>
      <c r="H210" s="33">
        <f aca="true" t="shared" si="36" ref="H210:X210">H220+H225</f>
        <v>0</v>
      </c>
      <c r="I210" s="33">
        <f t="shared" si="36"/>
        <v>0</v>
      </c>
      <c r="J210" s="33">
        <f t="shared" si="36"/>
        <v>0</v>
      </c>
      <c r="K210" s="33">
        <f t="shared" si="36"/>
        <v>0</v>
      </c>
      <c r="L210" s="33">
        <f t="shared" si="36"/>
        <v>0</v>
      </c>
      <c r="M210" s="33">
        <f t="shared" si="36"/>
        <v>0</v>
      </c>
      <c r="N210" s="33">
        <f t="shared" si="36"/>
        <v>0</v>
      </c>
      <c r="O210" s="33">
        <f t="shared" si="36"/>
        <v>0</v>
      </c>
      <c r="P210" s="33">
        <f t="shared" si="36"/>
        <v>0</v>
      </c>
      <c r="Q210" s="33">
        <f t="shared" si="36"/>
        <v>0</v>
      </c>
      <c r="R210" s="33">
        <f t="shared" si="36"/>
        <v>0</v>
      </c>
      <c r="S210" s="33">
        <f t="shared" si="36"/>
        <v>0</v>
      </c>
      <c r="T210" s="33">
        <f t="shared" si="36"/>
        <v>0</v>
      </c>
      <c r="U210" s="33">
        <f t="shared" si="36"/>
        <v>0</v>
      </c>
      <c r="V210" s="33">
        <f t="shared" si="36"/>
        <v>0</v>
      </c>
      <c r="W210" s="33">
        <f t="shared" si="36"/>
        <v>0</v>
      </c>
      <c r="X210" s="83">
        <f t="shared" si="36"/>
        <v>1409.01825</v>
      </c>
      <c r="Y210" s="69">
        <f>X210/G210*100</f>
        <v>12.231740739068837</v>
      </c>
    </row>
    <row r="211" spans="1:25" s="147" customFormat="1" ht="20.25" outlineLevel="6" thickBot="1">
      <c r="A211" s="158" t="s">
        <v>71</v>
      </c>
      <c r="B211" s="159">
        <v>952</v>
      </c>
      <c r="C211" s="160" t="s">
        <v>109</v>
      </c>
      <c r="D211" s="160" t="s">
        <v>6</v>
      </c>
      <c r="E211" s="160" t="s">
        <v>5</v>
      </c>
      <c r="F211" s="160"/>
      <c r="G211" s="163">
        <f>G213+G221</f>
        <v>10254.75</v>
      </c>
      <c r="H211" s="161"/>
      <c r="I211" s="161"/>
      <c r="J211" s="161"/>
      <c r="K211" s="161"/>
      <c r="L211" s="161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  <c r="W211" s="161"/>
      <c r="X211" s="162"/>
      <c r="Y211" s="146"/>
    </row>
    <row r="212" spans="1:25" ht="19.5" outlineLevel="6" thickBot="1">
      <c r="A212" s="90" t="s">
        <v>191</v>
      </c>
      <c r="B212" s="20">
        <v>951</v>
      </c>
      <c r="C212" s="9" t="s">
        <v>41</v>
      </c>
      <c r="D212" s="9" t="s">
        <v>6</v>
      </c>
      <c r="E212" s="9" t="s">
        <v>5</v>
      </c>
      <c r="F212" s="91"/>
      <c r="G212" s="10">
        <f>G215</f>
        <v>10154.75</v>
      </c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83"/>
      <c r="Y212" s="69"/>
    </row>
    <row r="213" spans="1:25" ht="19.5" outlineLevel="6" thickBot="1">
      <c r="A213" s="13" t="s">
        <v>71</v>
      </c>
      <c r="B213" s="20">
        <v>952</v>
      </c>
      <c r="C213" s="9" t="s">
        <v>41</v>
      </c>
      <c r="D213" s="9" t="s">
        <v>6</v>
      </c>
      <c r="E213" s="9" t="s">
        <v>5</v>
      </c>
      <c r="F213" s="91"/>
      <c r="G213" s="10">
        <f>G215</f>
        <v>10154.75</v>
      </c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83"/>
      <c r="Y213" s="69"/>
    </row>
    <row r="214" spans="1:25" ht="32.25" outlineLevel="6" thickBot="1">
      <c r="A214" s="145" t="s">
        <v>309</v>
      </c>
      <c r="B214" s="20">
        <v>953</v>
      </c>
      <c r="C214" s="9" t="s">
        <v>41</v>
      </c>
      <c r="D214" s="9" t="s">
        <v>6</v>
      </c>
      <c r="E214" s="9" t="s">
        <v>5</v>
      </c>
      <c r="F214" s="91"/>
      <c r="G214" s="10">
        <f>G215</f>
        <v>10154.75</v>
      </c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83"/>
      <c r="Y214" s="69"/>
    </row>
    <row r="215" spans="1:25" ht="19.5" outlineLevel="6" thickBot="1">
      <c r="A215" s="90" t="s">
        <v>122</v>
      </c>
      <c r="B215" s="20">
        <v>951</v>
      </c>
      <c r="C215" s="9" t="s">
        <v>41</v>
      </c>
      <c r="D215" s="91" t="s">
        <v>6</v>
      </c>
      <c r="E215" s="9" t="s">
        <v>5</v>
      </c>
      <c r="F215" s="91"/>
      <c r="G215" s="10">
        <f>G218+G219</f>
        <v>10154.75</v>
      </c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83"/>
      <c r="Y215" s="69"/>
    </row>
    <row r="216" spans="1:25" ht="32.25" outlineLevel="6" thickBot="1">
      <c r="A216" s="113" t="s">
        <v>81</v>
      </c>
      <c r="B216" s="107">
        <v>951</v>
      </c>
      <c r="C216" s="108" t="s">
        <v>41</v>
      </c>
      <c r="D216" s="108" t="s">
        <v>6</v>
      </c>
      <c r="E216" s="108" t="s">
        <v>5</v>
      </c>
      <c r="F216" s="114"/>
      <c r="G216" s="16">
        <f>G218+G219</f>
        <v>10154.75</v>
      </c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83"/>
      <c r="Y216" s="69"/>
    </row>
    <row r="217" spans="1:25" ht="19.5" outlineLevel="6" thickBot="1">
      <c r="A217" s="5" t="s">
        <v>258</v>
      </c>
      <c r="B217" s="22">
        <v>951</v>
      </c>
      <c r="C217" s="6" t="s">
        <v>41</v>
      </c>
      <c r="D217" s="92" t="s">
        <v>6</v>
      </c>
      <c r="E217" s="6" t="s">
        <v>5</v>
      </c>
      <c r="F217" s="92"/>
      <c r="G217" s="7">
        <f>G218+G219</f>
        <v>10154.75</v>
      </c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83"/>
      <c r="Y217" s="69"/>
    </row>
    <row r="218" spans="1:25" ht="48" outlineLevel="6" thickBot="1">
      <c r="A218" s="115" t="s">
        <v>192</v>
      </c>
      <c r="B218" s="109">
        <v>951</v>
      </c>
      <c r="C218" s="110" t="s">
        <v>41</v>
      </c>
      <c r="D218" s="116" t="s">
        <v>43</v>
      </c>
      <c r="E218" s="110" t="s">
        <v>196</v>
      </c>
      <c r="F218" s="116"/>
      <c r="G218" s="117">
        <v>9385.86</v>
      </c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83"/>
      <c r="Y218" s="69"/>
    </row>
    <row r="219" spans="1:25" ht="19.5" outlineLevel="6" thickBot="1">
      <c r="A219" s="115" t="s">
        <v>193</v>
      </c>
      <c r="B219" s="109">
        <v>951</v>
      </c>
      <c r="C219" s="110" t="s">
        <v>41</v>
      </c>
      <c r="D219" s="116" t="s">
        <v>310</v>
      </c>
      <c r="E219" s="110" t="s">
        <v>195</v>
      </c>
      <c r="F219" s="116"/>
      <c r="G219" s="117">
        <v>768.89</v>
      </c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83"/>
      <c r="Y219" s="69"/>
    </row>
    <row r="220" spans="1:25" ht="32.25" outlineLevel="6" thickBot="1">
      <c r="A220" s="8" t="s">
        <v>149</v>
      </c>
      <c r="B220" s="20">
        <v>951</v>
      </c>
      <c r="C220" s="9" t="s">
        <v>148</v>
      </c>
      <c r="D220" s="9" t="s">
        <v>6</v>
      </c>
      <c r="E220" s="9" t="s">
        <v>5</v>
      </c>
      <c r="F220" s="9"/>
      <c r="G220" s="10">
        <f>G221</f>
        <v>100</v>
      </c>
      <c r="H220" s="10">
        <f aca="true" t="shared" si="37" ref="H220:X221">H221</f>
        <v>0</v>
      </c>
      <c r="I220" s="10">
        <f t="shared" si="37"/>
        <v>0</v>
      </c>
      <c r="J220" s="10">
        <f t="shared" si="37"/>
        <v>0</v>
      </c>
      <c r="K220" s="10">
        <f t="shared" si="37"/>
        <v>0</v>
      </c>
      <c r="L220" s="10">
        <f t="shared" si="37"/>
        <v>0</v>
      </c>
      <c r="M220" s="10">
        <f t="shared" si="37"/>
        <v>0</v>
      </c>
      <c r="N220" s="10">
        <f t="shared" si="37"/>
        <v>0</v>
      </c>
      <c r="O220" s="10">
        <f t="shared" si="37"/>
        <v>0</v>
      </c>
      <c r="P220" s="10">
        <f t="shared" si="37"/>
        <v>0</v>
      </c>
      <c r="Q220" s="10">
        <f t="shared" si="37"/>
        <v>0</v>
      </c>
      <c r="R220" s="10">
        <f t="shared" si="37"/>
        <v>0</v>
      </c>
      <c r="S220" s="10">
        <f t="shared" si="37"/>
        <v>0</v>
      </c>
      <c r="T220" s="10">
        <f t="shared" si="37"/>
        <v>0</v>
      </c>
      <c r="U220" s="10">
        <f t="shared" si="37"/>
        <v>0</v>
      </c>
      <c r="V220" s="10">
        <f t="shared" si="37"/>
        <v>0</v>
      </c>
      <c r="W220" s="10">
        <f t="shared" si="37"/>
        <v>0</v>
      </c>
      <c r="X220" s="76">
        <f t="shared" si="37"/>
        <v>0</v>
      </c>
      <c r="Y220" s="69">
        <f>X220/G220*100</f>
        <v>0</v>
      </c>
    </row>
    <row r="221" spans="1:25" ht="16.5" outlineLevel="6" thickBot="1">
      <c r="A221" s="13" t="s">
        <v>71</v>
      </c>
      <c r="B221" s="21">
        <v>951</v>
      </c>
      <c r="C221" s="11" t="s">
        <v>148</v>
      </c>
      <c r="D221" s="11" t="s">
        <v>24</v>
      </c>
      <c r="E221" s="11" t="s">
        <v>5</v>
      </c>
      <c r="F221" s="11"/>
      <c r="G221" s="12">
        <f>G222</f>
        <v>100</v>
      </c>
      <c r="H221" s="12">
        <f t="shared" si="37"/>
        <v>0</v>
      </c>
      <c r="I221" s="12">
        <f t="shared" si="37"/>
        <v>0</v>
      </c>
      <c r="J221" s="12">
        <f t="shared" si="37"/>
        <v>0</v>
      </c>
      <c r="K221" s="12">
        <f t="shared" si="37"/>
        <v>0</v>
      </c>
      <c r="L221" s="12">
        <f t="shared" si="37"/>
        <v>0</v>
      </c>
      <c r="M221" s="12">
        <f t="shared" si="37"/>
        <v>0</v>
      </c>
      <c r="N221" s="12">
        <f t="shared" si="37"/>
        <v>0</v>
      </c>
      <c r="O221" s="12">
        <f t="shared" si="37"/>
        <v>0</v>
      </c>
      <c r="P221" s="12">
        <f t="shared" si="37"/>
        <v>0</v>
      </c>
      <c r="Q221" s="12">
        <f t="shared" si="37"/>
        <v>0</v>
      </c>
      <c r="R221" s="12">
        <f t="shared" si="37"/>
        <v>0</v>
      </c>
      <c r="S221" s="12">
        <f t="shared" si="37"/>
        <v>0</v>
      </c>
      <c r="T221" s="12">
        <f t="shared" si="37"/>
        <v>0</v>
      </c>
      <c r="U221" s="12">
        <f t="shared" si="37"/>
        <v>0</v>
      </c>
      <c r="V221" s="12">
        <f t="shared" si="37"/>
        <v>0</v>
      </c>
      <c r="W221" s="12">
        <f t="shared" si="37"/>
        <v>0</v>
      </c>
      <c r="X221" s="77">
        <f t="shared" si="37"/>
        <v>0</v>
      </c>
      <c r="Y221" s="69">
        <f>X221/G221*100</f>
        <v>0</v>
      </c>
    </row>
    <row r="222" spans="1:25" ht="32.25" outlineLevel="6" thickBot="1">
      <c r="A222" s="112" t="s">
        <v>260</v>
      </c>
      <c r="B222" s="107">
        <v>951</v>
      </c>
      <c r="C222" s="108" t="s">
        <v>148</v>
      </c>
      <c r="D222" s="108" t="s">
        <v>259</v>
      </c>
      <c r="E222" s="108" t="s">
        <v>5</v>
      </c>
      <c r="F222" s="108"/>
      <c r="G222" s="16">
        <f>G223</f>
        <v>100</v>
      </c>
      <c r="H222" s="27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52"/>
      <c r="X222" s="75">
        <v>0</v>
      </c>
      <c r="Y222" s="69">
        <f>X222/G222*100</f>
        <v>0</v>
      </c>
    </row>
    <row r="223" spans="1:25" ht="32.25" outlineLevel="6" thickBot="1">
      <c r="A223" s="5" t="s">
        <v>219</v>
      </c>
      <c r="B223" s="22">
        <v>951</v>
      </c>
      <c r="C223" s="6" t="s">
        <v>148</v>
      </c>
      <c r="D223" s="6" t="s">
        <v>259</v>
      </c>
      <c r="E223" s="6" t="s">
        <v>213</v>
      </c>
      <c r="F223" s="6"/>
      <c r="G223" s="7">
        <f>G224</f>
        <v>100</v>
      </c>
      <c r="H223" s="89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85"/>
      <c r="Y223" s="69"/>
    </row>
    <row r="224" spans="1:25" ht="32.25" outlineLevel="6" thickBot="1">
      <c r="A224" s="105" t="s">
        <v>221</v>
      </c>
      <c r="B224" s="109">
        <v>951</v>
      </c>
      <c r="C224" s="110" t="s">
        <v>148</v>
      </c>
      <c r="D224" s="110" t="s">
        <v>259</v>
      </c>
      <c r="E224" s="110" t="s">
        <v>215</v>
      </c>
      <c r="F224" s="110"/>
      <c r="G224" s="117">
        <v>100</v>
      </c>
      <c r="H224" s="89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85"/>
      <c r="Y224" s="69"/>
    </row>
    <row r="225" spans="1:25" ht="16.5" outlineLevel="6" thickBot="1">
      <c r="A225" s="34" t="s">
        <v>72</v>
      </c>
      <c r="B225" s="20">
        <v>951</v>
      </c>
      <c r="C225" s="9" t="s">
        <v>25</v>
      </c>
      <c r="D225" s="9" t="s">
        <v>6</v>
      </c>
      <c r="E225" s="9" t="s">
        <v>5</v>
      </c>
      <c r="F225" s="9"/>
      <c r="G225" s="35">
        <f>G226</f>
        <v>1264.6100000000001</v>
      </c>
      <c r="H225" s="35">
        <f aca="true" t="shared" si="38" ref="H225:X227">H226</f>
        <v>0</v>
      </c>
      <c r="I225" s="35">
        <f t="shared" si="38"/>
        <v>0</v>
      </c>
      <c r="J225" s="35">
        <f t="shared" si="38"/>
        <v>0</v>
      </c>
      <c r="K225" s="35">
        <f t="shared" si="38"/>
        <v>0</v>
      </c>
      <c r="L225" s="35">
        <f t="shared" si="38"/>
        <v>0</v>
      </c>
      <c r="M225" s="35">
        <f t="shared" si="38"/>
        <v>0</v>
      </c>
      <c r="N225" s="35">
        <f t="shared" si="38"/>
        <v>0</v>
      </c>
      <c r="O225" s="35">
        <f t="shared" si="38"/>
        <v>0</v>
      </c>
      <c r="P225" s="35">
        <f t="shared" si="38"/>
        <v>0</v>
      </c>
      <c r="Q225" s="35">
        <f t="shared" si="38"/>
        <v>0</v>
      </c>
      <c r="R225" s="35">
        <f t="shared" si="38"/>
        <v>0</v>
      </c>
      <c r="S225" s="35">
        <f t="shared" si="38"/>
        <v>0</v>
      </c>
      <c r="T225" s="35">
        <f t="shared" si="38"/>
        <v>0</v>
      </c>
      <c r="U225" s="35">
        <f t="shared" si="38"/>
        <v>0</v>
      </c>
      <c r="V225" s="35">
        <f t="shared" si="38"/>
        <v>0</v>
      </c>
      <c r="W225" s="35">
        <f t="shared" si="38"/>
        <v>0</v>
      </c>
      <c r="X225" s="76">
        <f t="shared" si="38"/>
        <v>1409.01825</v>
      </c>
      <c r="Y225" s="69">
        <f>X225/G225*100</f>
        <v>111.41919247831346</v>
      </c>
    </row>
    <row r="226" spans="1:25" ht="63.75" outlineLevel="6" thickBot="1">
      <c r="A226" s="36" t="s">
        <v>85</v>
      </c>
      <c r="B226" s="21">
        <v>951</v>
      </c>
      <c r="C226" s="11" t="s">
        <v>25</v>
      </c>
      <c r="D226" s="11" t="s">
        <v>86</v>
      </c>
      <c r="E226" s="11" t="s">
        <v>5</v>
      </c>
      <c r="F226" s="11"/>
      <c r="G226" s="37">
        <f>G227</f>
        <v>1264.6100000000001</v>
      </c>
      <c r="H226" s="37">
        <f t="shared" si="38"/>
        <v>0</v>
      </c>
      <c r="I226" s="37">
        <f t="shared" si="38"/>
        <v>0</v>
      </c>
      <c r="J226" s="37">
        <f t="shared" si="38"/>
        <v>0</v>
      </c>
      <c r="K226" s="37">
        <f t="shared" si="38"/>
        <v>0</v>
      </c>
      <c r="L226" s="37">
        <f t="shared" si="38"/>
        <v>0</v>
      </c>
      <c r="M226" s="37">
        <f t="shared" si="38"/>
        <v>0</v>
      </c>
      <c r="N226" s="37">
        <f t="shared" si="38"/>
        <v>0</v>
      </c>
      <c r="O226" s="37">
        <f t="shared" si="38"/>
        <v>0</v>
      </c>
      <c r="P226" s="37">
        <f t="shared" si="38"/>
        <v>0</v>
      </c>
      <c r="Q226" s="37">
        <f t="shared" si="38"/>
        <v>0</v>
      </c>
      <c r="R226" s="37">
        <f t="shared" si="38"/>
        <v>0</v>
      </c>
      <c r="S226" s="37">
        <f t="shared" si="38"/>
        <v>0</v>
      </c>
      <c r="T226" s="37">
        <f t="shared" si="38"/>
        <v>0</v>
      </c>
      <c r="U226" s="37">
        <f t="shared" si="38"/>
        <v>0</v>
      </c>
      <c r="V226" s="37">
        <f t="shared" si="38"/>
        <v>0</v>
      </c>
      <c r="W226" s="37">
        <f t="shared" si="38"/>
        <v>0</v>
      </c>
      <c r="X226" s="77">
        <f t="shared" si="38"/>
        <v>1409.01825</v>
      </c>
      <c r="Y226" s="69">
        <f>X226/G226*100</f>
        <v>111.41919247831346</v>
      </c>
    </row>
    <row r="227" spans="1:25" ht="16.5" outlineLevel="6" thickBot="1">
      <c r="A227" s="106" t="s">
        <v>53</v>
      </c>
      <c r="B227" s="107">
        <v>951</v>
      </c>
      <c r="C227" s="108" t="s">
        <v>25</v>
      </c>
      <c r="D227" s="108" t="s">
        <v>10</v>
      </c>
      <c r="E227" s="108" t="s">
        <v>5</v>
      </c>
      <c r="F227" s="108"/>
      <c r="G227" s="40">
        <f>G228+G231</f>
        <v>1264.6100000000001</v>
      </c>
      <c r="H227" s="39">
        <f t="shared" si="38"/>
        <v>0</v>
      </c>
      <c r="I227" s="39">
        <f t="shared" si="38"/>
        <v>0</v>
      </c>
      <c r="J227" s="39">
        <f t="shared" si="38"/>
        <v>0</v>
      </c>
      <c r="K227" s="39">
        <f t="shared" si="38"/>
        <v>0</v>
      </c>
      <c r="L227" s="39">
        <f t="shared" si="38"/>
        <v>0</v>
      </c>
      <c r="M227" s="39">
        <f t="shared" si="38"/>
        <v>0</v>
      </c>
      <c r="N227" s="39">
        <f t="shared" si="38"/>
        <v>0</v>
      </c>
      <c r="O227" s="39">
        <f t="shared" si="38"/>
        <v>0</v>
      </c>
      <c r="P227" s="39">
        <f t="shared" si="38"/>
        <v>0</v>
      </c>
      <c r="Q227" s="39">
        <f t="shared" si="38"/>
        <v>0</v>
      </c>
      <c r="R227" s="39">
        <f t="shared" si="38"/>
        <v>0</v>
      </c>
      <c r="S227" s="39">
        <f t="shared" si="38"/>
        <v>0</v>
      </c>
      <c r="T227" s="39">
        <f t="shared" si="38"/>
        <v>0</v>
      </c>
      <c r="U227" s="39">
        <f t="shared" si="38"/>
        <v>0</v>
      </c>
      <c r="V227" s="39">
        <f t="shared" si="38"/>
        <v>0</v>
      </c>
      <c r="W227" s="39">
        <f t="shared" si="38"/>
        <v>0</v>
      </c>
      <c r="X227" s="78">
        <f t="shared" si="38"/>
        <v>1409.01825</v>
      </c>
      <c r="Y227" s="69">
        <f>X227/G227*100</f>
        <v>111.41919247831346</v>
      </c>
    </row>
    <row r="228" spans="1:25" ht="32.25" outlineLevel="6" thickBot="1">
      <c r="A228" s="5" t="s">
        <v>210</v>
      </c>
      <c r="B228" s="22">
        <v>951</v>
      </c>
      <c r="C228" s="6" t="s">
        <v>25</v>
      </c>
      <c r="D228" s="6" t="s">
        <v>10</v>
      </c>
      <c r="E228" s="6" t="s">
        <v>207</v>
      </c>
      <c r="F228" s="6"/>
      <c r="G228" s="39">
        <f>G229+G230</f>
        <v>1264.6100000000001</v>
      </c>
      <c r="H228" s="27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52"/>
      <c r="X228" s="75">
        <v>1409.01825</v>
      </c>
      <c r="Y228" s="69">
        <f>X228/G228*100</f>
        <v>111.41919247831346</v>
      </c>
    </row>
    <row r="229" spans="1:25" ht="19.5" outlineLevel="6" thickBot="1">
      <c r="A229" s="105" t="s">
        <v>211</v>
      </c>
      <c r="B229" s="109">
        <v>951</v>
      </c>
      <c r="C229" s="110" t="s">
        <v>25</v>
      </c>
      <c r="D229" s="110" t="s">
        <v>10</v>
      </c>
      <c r="E229" s="110" t="s">
        <v>208</v>
      </c>
      <c r="F229" s="110"/>
      <c r="G229" s="111">
        <v>1264.21</v>
      </c>
      <c r="H229" s="89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85"/>
      <c r="Y229" s="69"/>
    </row>
    <row r="230" spans="1:25" ht="32.25" outlineLevel="6" thickBot="1">
      <c r="A230" s="105" t="s">
        <v>212</v>
      </c>
      <c r="B230" s="109">
        <v>951</v>
      </c>
      <c r="C230" s="110" t="s">
        <v>25</v>
      </c>
      <c r="D230" s="110" t="s">
        <v>10</v>
      </c>
      <c r="E230" s="110" t="s">
        <v>209</v>
      </c>
      <c r="F230" s="110"/>
      <c r="G230" s="111">
        <v>0.4</v>
      </c>
      <c r="H230" s="89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85"/>
      <c r="Y230" s="69"/>
    </row>
    <row r="231" spans="1:25" ht="32.25" outlineLevel="6" thickBot="1">
      <c r="A231" s="5" t="s">
        <v>219</v>
      </c>
      <c r="B231" s="22">
        <v>951</v>
      </c>
      <c r="C231" s="6" t="s">
        <v>25</v>
      </c>
      <c r="D231" s="6" t="s">
        <v>10</v>
      </c>
      <c r="E231" s="6" t="s">
        <v>213</v>
      </c>
      <c r="F231" s="6"/>
      <c r="G231" s="39">
        <f>G232</f>
        <v>0</v>
      </c>
      <c r="H231" s="89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85"/>
      <c r="Y231" s="69"/>
    </row>
    <row r="232" spans="1:25" ht="32.25" outlineLevel="6" thickBot="1">
      <c r="A232" s="105" t="s">
        <v>221</v>
      </c>
      <c r="B232" s="109">
        <v>951</v>
      </c>
      <c r="C232" s="110" t="s">
        <v>25</v>
      </c>
      <c r="D232" s="110" t="s">
        <v>10</v>
      </c>
      <c r="E232" s="110" t="s">
        <v>215</v>
      </c>
      <c r="F232" s="110"/>
      <c r="G232" s="111">
        <v>0</v>
      </c>
      <c r="H232" s="89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85"/>
      <c r="Y232" s="69"/>
    </row>
    <row r="233" spans="1:25" ht="19.5" outlineLevel="6" thickBot="1">
      <c r="A233" s="32" t="s">
        <v>155</v>
      </c>
      <c r="B233" s="19">
        <v>951</v>
      </c>
      <c r="C233" s="14" t="s">
        <v>108</v>
      </c>
      <c r="D233" s="14" t="s">
        <v>6</v>
      </c>
      <c r="E233" s="14" t="s">
        <v>5</v>
      </c>
      <c r="F233" s="14"/>
      <c r="G233" s="33">
        <f>G234</f>
        <v>18652.85</v>
      </c>
      <c r="H233" s="33">
        <f aca="true" t="shared" si="39" ref="H233:X233">H235</f>
        <v>0</v>
      </c>
      <c r="I233" s="33">
        <f t="shared" si="39"/>
        <v>0</v>
      </c>
      <c r="J233" s="33">
        <f t="shared" si="39"/>
        <v>0</v>
      </c>
      <c r="K233" s="33">
        <f t="shared" si="39"/>
        <v>0</v>
      </c>
      <c r="L233" s="33">
        <f t="shared" si="39"/>
        <v>0</v>
      </c>
      <c r="M233" s="33">
        <f t="shared" si="39"/>
        <v>0</v>
      </c>
      <c r="N233" s="33">
        <f t="shared" si="39"/>
        <v>0</v>
      </c>
      <c r="O233" s="33">
        <f t="shared" si="39"/>
        <v>0</v>
      </c>
      <c r="P233" s="33">
        <f t="shared" si="39"/>
        <v>0</v>
      </c>
      <c r="Q233" s="33">
        <f t="shared" si="39"/>
        <v>0</v>
      </c>
      <c r="R233" s="33">
        <f t="shared" si="39"/>
        <v>0</v>
      </c>
      <c r="S233" s="33">
        <f t="shared" si="39"/>
        <v>0</v>
      </c>
      <c r="T233" s="33">
        <f t="shared" si="39"/>
        <v>0</v>
      </c>
      <c r="U233" s="33">
        <f t="shared" si="39"/>
        <v>0</v>
      </c>
      <c r="V233" s="33">
        <f t="shared" si="39"/>
        <v>0</v>
      </c>
      <c r="W233" s="33">
        <f t="shared" si="39"/>
        <v>0</v>
      </c>
      <c r="X233" s="83">
        <f t="shared" si="39"/>
        <v>669.14176</v>
      </c>
      <c r="Y233" s="69">
        <f>X233/G233*100</f>
        <v>3.5873432746202325</v>
      </c>
    </row>
    <row r="234" spans="1:25" ht="19.5" outlineLevel="6" thickBot="1">
      <c r="A234" s="158" t="s">
        <v>71</v>
      </c>
      <c r="B234" s="19">
        <v>951</v>
      </c>
      <c r="C234" s="14" t="s">
        <v>108</v>
      </c>
      <c r="D234" s="14" t="s">
        <v>6</v>
      </c>
      <c r="E234" s="14" t="s">
        <v>5</v>
      </c>
      <c r="F234" s="14"/>
      <c r="G234" s="15">
        <f>G236+G264</f>
        <v>18652.85</v>
      </c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83"/>
      <c r="Y234" s="69"/>
    </row>
    <row r="235" spans="1:25" ht="16.5" outlineLevel="6" thickBot="1">
      <c r="A235" s="94" t="s">
        <v>73</v>
      </c>
      <c r="B235" s="20">
        <v>951</v>
      </c>
      <c r="C235" s="9" t="s">
        <v>26</v>
      </c>
      <c r="D235" s="9" t="s">
        <v>6</v>
      </c>
      <c r="E235" s="9" t="s">
        <v>5</v>
      </c>
      <c r="F235" s="9"/>
      <c r="G235" s="10">
        <f>G249+G239+G244</f>
        <v>16233.65</v>
      </c>
      <c r="H235" s="10">
        <f aca="true" t="shared" si="40" ref="H235:X235">H249</f>
        <v>0</v>
      </c>
      <c r="I235" s="10">
        <f t="shared" si="40"/>
        <v>0</v>
      </c>
      <c r="J235" s="10">
        <f t="shared" si="40"/>
        <v>0</v>
      </c>
      <c r="K235" s="10">
        <f t="shared" si="40"/>
        <v>0</v>
      </c>
      <c r="L235" s="10">
        <f t="shared" si="40"/>
        <v>0</v>
      </c>
      <c r="M235" s="10">
        <f t="shared" si="40"/>
        <v>0</v>
      </c>
      <c r="N235" s="10">
        <f t="shared" si="40"/>
        <v>0</v>
      </c>
      <c r="O235" s="10">
        <f t="shared" si="40"/>
        <v>0</v>
      </c>
      <c r="P235" s="10">
        <f t="shared" si="40"/>
        <v>0</v>
      </c>
      <c r="Q235" s="10">
        <f t="shared" si="40"/>
        <v>0</v>
      </c>
      <c r="R235" s="10">
        <f t="shared" si="40"/>
        <v>0</v>
      </c>
      <c r="S235" s="10">
        <f t="shared" si="40"/>
        <v>0</v>
      </c>
      <c r="T235" s="10">
        <f t="shared" si="40"/>
        <v>0</v>
      </c>
      <c r="U235" s="10">
        <f t="shared" si="40"/>
        <v>0</v>
      </c>
      <c r="V235" s="10">
        <f t="shared" si="40"/>
        <v>0</v>
      </c>
      <c r="W235" s="10">
        <f t="shared" si="40"/>
        <v>0</v>
      </c>
      <c r="X235" s="76">
        <f t="shared" si="40"/>
        <v>669.14176</v>
      </c>
      <c r="Y235" s="69">
        <f>X235/G235*100</f>
        <v>4.1219427547101235</v>
      </c>
    </row>
    <row r="236" spans="1:25" s="147" customFormat="1" ht="16.5" outlineLevel="6" thickBot="1">
      <c r="A236" s="13" t="s">
        <v>71</v>
      </c>
      <c r="B236" s="21">
        <v>951</v>
      </c>
      <c r="C236" s="11" t="s">
        <v>26</v>
      </c>
      <c r="D236" s="11" t="s">
        <v>6</v>
      </c>
      <c r="E236" s="11" t="s">
        <v>5</v>
      </c>
      <c r="F236" s="11"/>
      <c r="G236" s="12">
        <f>G249+G237</f>
        <v>16233.65</v>
      </c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77"/>
      <c r="Y236" s="146"/>
    </row>
    <row r="237" spans="1:25" s="147" customFormat="1" ht="16.5" outlineLevel="6" thickBot="1">
      <c r="A237" s="13" t="s">
        <v>303</v>
      </c>
      <c r="B237" s="21">
        <v>951</v>
      </c>
      <c r="C237" s="11" t="s">
        <v>26</v>
      </c>
      <c r="D237" s="11" t="s">
        <v>6</v>
      </c>
      <c r="E237" s="11" t="s">
        <v>5</v>
      </c>
      <c r="F237" s="11"/>
      <c r="G237" s="12">
        <f>G238</f>
        <v>14973.65</v>
      </c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77"/>
      <c r="Y237" s="146"/>
    </row>
    <row r="238" spans="1:25" s="147" customFormat="1" ht="32.25" outlineLevel="6" thickBot="1">
      <c r="A238" s="13" t="s">
        <v>304</v>
      </c>
      <c r="B238" s="21">
        <v>951</v>
      </c>
      <c r="C238" s="11" t="s">
        <v>26</v>
      </c>
      <c r="D238" s="11" t="s">
        <v>6</v>
      </c>
      <c r="E238" s="11" t="s">
        <v>5</v>
      </c>
      <c r="F238" s="11"/>
      <c r="G238" s="12">
        <f>G239+G244</f>
        <v>14973.65</v>
      </c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77"/>
      <c r="Y238" s="146"/>
    </row>
    <row r="239" spans="1:25" ht="32.25" outlineLevel="6" thickBot="1">
      <c r="A239" s="8" t="s">
        <v>194</v>
      </c>
      <c r="B239" s="20">
        <v>951</v>
      </c>
      <c r="C239" s="9" t="s">
        <v>26</v>
      </c>
      <c r="D239" s="9" t="s">
        <v>6</v>
      </c>
      <c r="E239" s="9" t="s">
        <v>5</v>
      </c>
      <c r="F239" s="9"/>
      <c r="G239" s="10">
        <f>G240</f>
        <v>12035.51</v>
      </c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76"/>
      <c r="Y239" s="69"/>
    </row>
    <row r="240" spans="1:25" ht="32.25" outlineLevel="6" thickBot="1">
      <c r="A240" s="112" t="s">
        <v>81</v>
      </c>
      <c r="B240" s="107">
        <v>951</v>
      </c>
      <c r="C240" s="108" t="s">
        <v>26</v>
      </c>
      <c r="D240" s="108" t="s">
        <v>6</v>
      </c>
      <c r="E240" s="108" t="s">
        <v>5</v>
      </c>
      <c r="F240" s="108"/>
      <c r="G240" s="16">
        <f>G241</f>
        <v>12035.51</v>
      </c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76"/>
      <c r="Y240" s="69"/>
    </row>
    <row r="241" spans="1:25" ht="16.5" outlineLevel="6" thickBot="1">
      <c r="A241" s="5" t="s">
        <v>258</v>
      </c>
      <c r="B241" s="22">
        <v>951</v>
      </c>
      <c r="C241" s="6" t="s">
        <v>26</v>
      </c>
      <c r="D241" s="6" t="s">
        <v>6</v>
      </c>
      <c r="E241" s="6" t="s">
        <v>5</v>
      </c>
      <c r="F241" s="6"/>
      <c r="G241" s="7">
        <f>G242+G243</f>
        <v>12035.51</v>
      </c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76"/>
      <c r="Y241" s="69"/>
    </row>
    <row r="242" spans="1:25" ht="66" customHeight="1" outlineLevel="6" thickBot="1">
      <c r="A242" s="118" t="s">
        <v>192</v>
      </c>
      <c r="B242" s="109">
        <v>951</v>
      </c>
      <c r="C242" s="110" t="s">
        <v>26</v>
      </c>
      <c r="D242" s="110" t="s">
        <v>37</v>
      </c>
      <c r="E242" s="110" t="s">
        <v>196</v>
      </c>
      <c r="F242" s="110"/>
      <c r="G242" s="117">
        <v>11892.51</v>
      </c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76"/>
      <c r="Y242" s="69"/>
    </row>
    <row r="243" spans="1:25" ht="16.5" outlineLevel="6" thickBot="1">
      <c r="A243" s="115" t="s">
        <v>193</v>
      </c>
      <c r="B243" s="109">
        <v>951</v>
      </c>
      <c r="C243" s="110" t="s">
        <v>26</v>
      </c>
      <c r="D243" s="110" t="s">
        <v>311</v>
      </c>
      <c r="E243" s="110" t="s">
        <v>195</v>
      </c>
      <c r="F243" s="110"/>
      <c r="G243" s="117">
        <v>143</v>
      </c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76"/>
      <c r="Y243" s="69"/>
    </row>
    <row r="244" spans="1:25" ht="16.5" outlineLevel="6" thickBot="1">
      <c r="A244" s="94" t="s">
        <v>123</v>
      </c>
      <c r="B244" s="20">
        <v>951</v>
      </c>
      <c r="C244" s="9" t="s">
        <v>26</v>
      </c>
      <c r="D244" s="9" t="s">
        <v>6</v>
      </c>
      <c r="E244" s="9" t="s">
        <v>5</v>
      </c>
      <c r="F244" s="9"/>
      <c r="G244" s="10">
        <f>G245</f>
        <v>2938.14</v>
      </c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76"/>
      <c r="Y244" s="69"/>
    </row>
    <row r="245" spans="1:25" ht="32.25" outlineLevel="6" thickBot="1">
      <c r="A245" s="112" t="s">
        <v>81</v>
      </c>
      <c r="B245" s="107">
        <v>951</v>
      </c>
      <c r="C245" s="108" t="s">
        <v>26</v>
      </c>
      <c r="D245" s="108" t="s">
        <v>6</v>
      </c>
      <c r="E245" s="108" t="s">
        <v>5</v>
      </c>
      <c r="F245" s="108"/>
      <c r="G245" s="16">
        <f>G246</f>
        <v>2938.14</v>
      </c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76"/>
      <c r="Y245" s="69"/>
    </row>
    <row r="246" spans="1:25" ht="16.5" outlineLevel="6" thickBot="1">
      <c r="A246" s="5" t="s">
        <v>258</v>
      </c>
      <c r="B246" s="22">
        <v>951</v>
      </c>
      <c r="C246" s="6" t="s">
        <v>26</v>
      </c>
      <c r="D246" s="6" t="s">
        <v>6</v>
      </c>
      <c r="E246" s="6" t="s">
        <v>5</v>
      </c>
      <c r="F246" s="6"/>
      <c r="G246" s="7">
        <f>G247+G248</f>
        <v>2938.14</v>
      </c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76"/>
      <c r="Y246" s="69"/>
    </row>
    <row r="247" spans="1:25" ht="48" outlineLevel="6" thickBot="1">
      <c r="A247" s="118" t="s">
        <v>192</v>
      </c>
      <c r="B247" s="109">
        <v>951</v>
      </c>
      <c r="C247" s="110" t="s">
        <v>26</v>
      </c>
      <c r="D247" s="110" t="s">
        <v>38</v>
      </c>
      <c r="E247" s="110" t="s">
        <v>196</v>
      </c>
      <c r="F247" s="110"/>
      <c r="G247" s="117">
        <v>2738.14</v>
      </c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76"/>
      <c r="Y247" s="69"/>
    </row>
    <row r="248" spans="1:25" ht="16.5" outlineLevel="6" thickBot="1">
      <c r="A248" s="115" t="s">
        <v>193</v>
      </c>
      <c r="B248" s="109">
        <v>951</v>
      </c>
      <c r="C248" s="110" t="s">
        <v>26</v>
      </c>
      <c r="D248" s="110" t="s">
        <v>311</v>
      </c>
      <c r="E248" s="110" t="s">
        <v>195</v>
      </c>
      <c r="F248" s="110"/>
      <c r="G248" s="117">
        <v>200</v>
      </c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76"/>
      <c r="Y248" s="69"/>
    </row>
    <row r="249" spans="1:25" ht="16.5" outlineLevel="6" thickBot="1">
      <c r="A249" s="13" t="s">
        <v>71</v>
      </c>
      <c r="B249" s="21">
        <v>951</v>
      </c>
      <c r="C249" s="11" t="s">
        <v>26</v>
      </c>
      <c r="D249" s="11" t="s">
        <v>24</v>
      </c>
      <c r="E249" s="11" t="s">
        <v>5</v>
      </c>
      <c r="F249" s="11"/>
      <c r="G249" s="12">
        <f>G250+G253+G256+G259</f>
        <v>1260</v>
      </c>
      <c r="H249" s="12">
        <f aca="true" t="shared" si="41" ref="H249:X249">H250</f>
        <v>0</v>
      </c>
      <c r="I249" s="12">
        <f t="shared" si="41"/>
        <v>0</v>
      </c>
      <c r="J249" s="12">
        <f t="shared" si="41"/>
        <v>0</v>
      </c>
      <c r="K249" s="12">
        <f t="shared" si="41"/>
        <v>0</v>
      </c>
      <c r="L249" s="12">
        <f t="shared" si="41"/>
        <v>0</v>
      </c>
      <c r="M249" s="12">
        <f t="shared" si="41"/>
        <v>0</v>
      </c>
      <c r="N249" s="12">
        <f t="shared" si="41"/>
        <v>0</v>
      </c>
      <c r="O249" s="12">
        <f t="shared" si="41"/>
        <v>0</v>
      </c>
      <c r="P249" s="12">
        <f t="shared" si="41"/>
        <v>0</v>
      </c>
      <c r="Q249" s="12">
        <f t="shared" si="41"/>
        <v>0</v>
      </c>
      <c r="R249" s="12">
        <f t="shared" si="41"/>
        <v>0</v>
      </c>
      <c r="S249" s="12">
        <f t="shared" si="41"/>
        <v>0</v>
      </c>
      <c r="T249" s="12">
        <f t="shared" si="41"/>
        <v>0</v>
      </c>
      <c r="U249" s="12">
        <f t="shared" si="41"/>
        <v>0</v>
      </c>
      <c r="V249" s="12">
        <f t="shared" si="41"/>
        <v>0</v>
      </c>
      <c r="W249" s="12">
        <f t="shared" si="41"/>
        <v>0</v>
      </c>
      <c r="X249" s="77">
        <f t="shared" si="41"/>
        <v>669.14176</v>
      </c>
      <c r="Y249" s="69">
        <f>X249/G249*100</f>
        <v>53.10648888888889</v>
      </c>
    </row>
    <row r="250" spans="1:25" ht="32.25" outlineLevel="6" thickBot="1">
      <c r="A250" s="112" t="s">
        <v>262</v>
      </c>
      <c r="B250" s="107">
        <v>951</v>
      </c>
      <c r="C250" s="108" t="s">
        <v>26</v>
      </c>
      <c r="D250" s="108" t="s">
        <v>261</v>
      </c>
      <c r="E250" s="108" t="s">
        <v>5</v>
      </c>
      <c r="F250" s="108"/>
      <c r="G250" s="16">
        <f>G251</f>
        <v>530</v>
      </c>
      <c r="H250" s="27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52"/>
      <c r="X250" s="75">
        <v>669.14176</v>
      </c>
      <c r="Y250" s="69">
        <f>X250/G250*100</f>
        <v>126.25316226415093</v>
      </c>
    </row>
    <row r="251" spans="1:25" ht="32.25" outlineLevel="6" thickBot="1">
      <c r="A251" s="5" t="s">
        <v>219</v>
      </c>
      <c r="B251" s="22">
        <v>951</v>
      </c>
      <c r="C251" s="6" t="s">
        <v>26</v>
      </c>
      <c r="D251" s="6" t="s">
        <v>261</v>
      </c>
      <c r="E251" s="6" t="s">
        <v>213</v>
      </c>
      <c r="F251" s="6"/>
      <c r="G251" s="7">
        <f>G252</f>
        <v>530</v>
      </c>
      <c r="H251" s="89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85"/>
      <c r="Y251" s="69"/>
    </row>
    <row r="252" spans="1:25" ht="32.25" outlineLevel="6" thickBot="1">
      <c r="A252" s="105" t="s">
        <v>221</v>
      </c>
      <c r="B252" s="109">
        <v>951</v>
      </c>
      <c r="C252" s="110" t="s">
        <v>26</v>
      </c>
      <c r="D252" s="110" t="s">
        <v>261</v>
      </c>
      <c r="E252" s="110" t="s">
        <v>215</v>
      </c>
      <c r="F252" s="110"/>
      <c r="G252" s="117">
        <v>530</v>
      </c>
      <c r="H252" s="89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85"/>
      <c r="Y252" s="69"/>
    </row>
    <row r="253" spans="1:25" ht="19.5" outlineLevel="6" thickBot="1">
      <c r="A253" s="112" t="s">
        <v>263</v>
      </c>
      <c r="B253" s="107">
        <v>951</v>
      </c>
      <c r="C253" s="108" t="s">
        <v>26</v>
      </c>
      <c r="D253" s="108" t="s">
        <v>267</v>
      </c>
      <c r="E253" s="108" t="s">
        <v>5</v>
      </c>
      <c r="F253" s="108"/>
      <c r="G253" s="16">
        <f>G254</f>
        <v>300</v>
      </c>
      <c r="H253" s="89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85"/>
      <c r="Y253" s="69"/>
    </row>
    <row r="254" spans="1:25" ht="32.25" outlineLevel="6" thickBot="1">
      <c r="A254" s="5" t="s">
        <v>219</v>
      </c>
      <c r="B254" s="22">
        <v>951</v>
      </c>
      <c r="C254" s="6" t="s">
        <v>26</v>
      </c>
      <c r="D254" s="6" t="s">
        <v>267</v>
      </c>
      <c r="E254" s="6" t="s">
        <v>213</v>
      </c>
      <c r="F254" s="6"/>
      <c r="G254" s="7">
        <f>G255</f>
        <v>300</v>
      </c>
      <c r="H254" s="89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85"/>
      <c r="Y254" s="69"/>
    </row>
    <row r="255" spans="1:25" ht="32.25" outlineLevel="6" thickBot="1">
      <c r="A255" s="105" t="s">
        <v>221</v>
      </c>
      <c r="B255" s="109">
        <v>951</v>
      </c>
      <c r="C255" s="110" t="s">
        <v>26</v>
      </c>
      <c r="D255" s="110" t="s">
        <v>267</v>
      </c>
      <c r="E255" s="110" t="s">
        <v>215</v>
      </c>
      <c r="F255" s="110"/>
      <c r="G255" s="117">
        <v>300</v>
      </c>
      <c r="H255" s="89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85"/>
      <c r="Y255" s="69"/>
    </row>
    <row r="256" spans="1:25" ht="19.5" outlineLevel="6" thickBot="1">
      <c r="A256" s="112" t="s">
        <v>264</v>
      </c>
      <c r="B256" s="107">
        <v>951</v>
      </c>
      <c r="C256" s="108" t="s">
        <v>26</v>
      </c>
      <c r="D256" s="108" t="s">
        <v>268</v>
      </c>
      <c r="E256" s="108" t="s">
        <v>5</v>
      </c>
      <c r="F256" s="108"/>
      <c r="G256" s="16">
        <f>G257</f>
        <v>180</v>
      </c>
      <c r="H256" s="89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85"/>
      <c r="Y256" s="69"/>
    </row>
    <row r="257" spans="1:25" ht="32.25" outlineLevel="6" thickBot="1">
      <c r="A257" s="5" t="s">
        <v>219</v>
      </c>
      <c r="B257" s="22">
        <v>951</v>
      </c>
      <c r="C257" s="6" t="s">
        <v>26</v>
      </c>
      <c r="D257" s="6" t="s">
        <v>268</v>
      </c>
      <c r="E257" s="6" t="s">
        <v>213</v>
      </c>
      <c r="F257" s="6"/>
      <c r="G257" s="7">
        <f>G258</f>
        <v>180</v>
      </c>
      <c r="H257" s="89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85"/>
      <c r="Y257" s="69"/>
    </row>
    <row r="258" spans="1:25" ht="32.25" outlineLevel="6" thickBot="1">
      <c r="A258" s="105" t="s">
        <v>221</v>
      </c>
      <c r="B258" s="109">
        <v>951</v>
      </c>
      <c r="C258" s="110" t="s">
        <v>26</v>
      </c>
      <c r="D258" s="110" t="s">
        <v>268</v>
      </c>
      <c r="E258" s="110" t="s">
        <v>215</v>
      </c>
      <c r="F258" s="110"/>
      <c r="G258" s="117">
        <v>180</v>
      </c>
      <c r="H258" s="89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85"/>
      <c r="Y258" s="69"/>
    </row>
    <row r="259" spans="1:25" ht="19.5" outlineLevel="6" thickBot="1">
      <c r="A259" s="112" t="s">
        <v>265</v>
      </c>
      <c r="B259" s="107">
        <v>951</v>
      </c>
      <c r="C259" s="108" t="s">
        <v>26</v>
      </c>
      <c r="D259" s="108" t="s">
        <v>269</v>
      </c>
      <c r="E259" s="108" t="s">
        <v>5</v>
      </c>
      <c r="F259" s="108"/>
      <c r="G259" s="16">
        <f>G260</f>
        <v>250</v>
      </c>
      <c r="H259" s="89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85"/>
      <c r="Y259" s="69"/>
    </row>
    <row r="260" spans="1:25" ht="19.5" outlineLevel="6" thickBot="1">
      <c r="A260" s="112" t="s">
        <v>266</v>
      </c>
      <c r="B260" s="107">
        <v>951</v>
      </c>
      <c r="C260" s="108" t="s">
        <v>26</v>
      </c>
      <c r="D260" s="108" t="s">
        <v>270</v>
      </c>
      <c r="E260" s="108" t="s">
        <v>5</v>
      </c>
      <c r="F260" s="108"/>
      <c r="G260" s="16">
        <f>G261</f>
        <v>250</v>
      </c>
      <c r="H260" s="89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85"/>
      <c r="Y260" s="69"/>
    </row>
    <row r="261" spans="1:25" ht="32.25" outlineLevel="6" thickBot="1">
      <c r="A261" s="5" t="s">
        <v>219</v>
      </c>
      <c r="B261" s="22">
        <v>951</v>
      </c>
      <c r="C261" s="6" t="s">
        <v>26</v>
      </c>
      <c r="D261" s="6" t="s">
        <v>270</v>
      </c>
      <c r="E261" s="6" t="s">
        <v>213</v>
      </c>
      <c r="F261" s="6"/>
      <c r="G261" s="7">
        <f>G262</f>
        <v>250</v>
      </c>
      <c r="H261" s="89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85"/>
      <c r="Y261" s="69"/>
    </row>
    <row r="262" spans="1:25" ht="32.25" outlineLevel="6" thickBot="1">
      <c r="A262" s="105" t="s">
        <v>221</v>
      </c>
      <c r="B262" s="109">
        <v>951</v>
      </c>
      <c r="C262" s="110" t="s">
        <v>26</v>
      </c>
      <c r="D262" s="110" t="s">
        <v>270</v>
      </c>
      <c r="E262" s="110" t="s">
        <v>215</v>
      </c>
      <c r="F262" s="110"/>
      <c r="G262" s="117">
        <v>250</v>
      </c>
      <c r="H262" s="89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85"/>
      <c r="Y262" s="69"/>
    </row>
    <row r="263" spans="1:25" ht="32.25" outlineLevel="6" thickBot="1">
      <c r="A263" s="8" t="s">
        <v>358</v>
      </c>
      <c r="B263" s="20">
        <v>951</v>
      </c>
      <c r="C263" s="9" t="s">
        <v>359</v>
      </c>
      <c r="D263" s="9" t="s">
        <v>6</v>
      </c>
      <c r="E263" s="9" t="s">
        <v>5</v>
      </c>
      <c r="F263" s="9"/>
      <c r="G263" s="10">
        <f>G264</f>
        <v>2419.2</v>
      </c>
      <c r="H263" s="89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85"/>
      <c r="Y263" s="69"/>
    </row>
    <row r="264" spans="1:25" ht="19.5" outlineLevel="6" thickBot="1">
      <c r="A264" s="13" t="s">
        <v>71</v>
      </c>
      <c r="B264" s="20">
        <v>951</v>
      </c>
      <c r="C264" s="9" t="s">
        <v>359</v>
      </c>
      <c r="D264" s="9" t="s">
        <v>6</v>
      </c>
      <c r="E264" s="9" t="s">
        <v>5</v>
      </c>
      <c r="F264" s="9"/>
      <c r="G264" s="10">
        <f>G265</f>
        <v>2419.2</v>
      </c>
      <c r="H264" s="89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85"/>
      <c r="Y264" s="69"/>
    </row>
    <row r="265" spans="1:25" ht="19.5" outlineLevel="6" thickBot="1">
      <c r="A265" s="13" t="s">
        <v>303</v>
      </c>
      <c r="B265" s="20">
        <v>951</v>
      </c>
      <c r="C265" s="9" t="s">
        <v>359</v>
      </c>
      <c r="D265" s="9" t="s">
        <v>269</v>
      </c>
      <c r="E265" s="9" t="s">
        <v>5</v>
      </c>
      <c r="F265" s="9"/>
      <c r="G265" s="10">
        <f>G266</f>
        <v>2419.2</v>
      </c>
      <c r="H265" s="89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85"/>
      <c r="Y265" s="69"/>
    </row>
    <row r="266" spans="1:25" ht="19.5" outlineLevel="6" thickBot="1">
      <c r="A266" s="8" t="s">
        <v>266</v>
      </c>
      <c r="B266" s="20">
        <v>951</v>
      </c>
      <c r="C266" s="9" t="s">
        <v>359</v>
      </c>
      <c r="D266" s="9" t="s">
        <v>270</v>
      </c>
      <c r="E266" s="9" t="s">
        <v>5</v>
      </c>
      <c r="F266" s="9"/>
      <c r="G266" s="10">
        <f>G267</f>
        <v>2419.2</v>
      </c>
      <c r="H266" s="89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85"/>
      <c r="Y266" s="69"/>
    </row>
    <row r="267" spans="1:25" ht="19.5" outlineLevel="6" thickBot="1">
      <c r="A267" s="5" t="s">
        <v>255</v>
      </c>
      <c r="B267" s="22">
        <v>951</v>
      </c>
      <c r="C267" s="6" t="s">
        <v>359</v>
      </c>
      <c r="D267" s="6" t="s">
        <v>270</v>
      </c>
      <c r="E267" s="6" t="s">
        <v>253</v>
      </c>
      <c r="F267" s="6"/>
      <c r="G267" s="7">
        <v>2419.2</v>
      </c>
      <c r="H267" s="89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85"/>
      <c r="Y267" s="69"/>
    </row>
    <row r="268" spans="1:25" ht="19.5" outlineLevel="6" thickBot="1">
      <c r="A268" s="32" t="s">
        <v>107</v>
      </c>
      <c r="B268" s="19">
        <v>951</v>
      </c>
      <c r="C268" s="14" t="s">
        <v>106</v>
      </c>
      <c r="D268" s="14" t="s">
        <v>6</v>
      </c>
      <c r="E268" s="14" t="s">
        <v>5</v>
      </c>
      <c r="F268" s="14"/>
      <c r="G268" s="33">
        <f>G270+G275+G289</f>
        <v>5429.937999999999</v>
      </c>
      <c r="H268" s="33">
        <f aca="true" t="shared" si="42" ref="H268:X268">H270+H275</f>
        <v>0</v>
      </c>
      <c r="I268" s="33">
        <f t="shared" si="42"/>
        <v>0</v>
      </c>
      <c r="J268" s="33">
        <f t="shared" si="42"/>
        <v>0</v>
      </c>
      <c r="K268" s="33">
        <f t="shared" si="42"/>
        <v>0</v>
      </c>
      <c r="L268" s="33">
        <f t="shared" si="42"/>
        <v>0</v>
      </c>
      <c r="M268" s="33">
        <f t="shared" si="42"/>
        <v>0</v>
      </c>
      <c r="N268" s="33">
        <f t="shared" si="42"/>
        <v>0</v>
      </c>
      <c r="O268" s="33">
        <f t="shared" si="42"/>
        <v>0</v>
      </c>
      <c r="P268" s="33">
        <f t="shared" si="42"/>
        <v>0</v>
      </c>
      <c r="Q268" s="33">
        <f t="shared" si="42"/>
        <v>0</v>
      </c>
      <c r="R268" s="33">
        <f t="shared" si="42"/>
        <v>0</v>
      </c>
      <c r="S268" s="33">
        <f t="shared" si="42"/>
        <v>0</v>
      </c>
      <c r="T268" s="33">
        <f t="shared" si="42"/>
        <v>0</v>
      </c>
      <c r="U268" s="33">
        <f t="shared" si="42"/>
        <v>0</v>
      </c>
      <c r="V268" s="33">
        <f t="shared" si="42"/>
        <v>0</v>
      </c>
      <c r="W268" s="33">
        <f t="shared" si="42"/>
        <v>0</v>
      </c>
      <c r="X268" s="83">
        <f t="shared" si="42"/>
        <v>241.07674</v>
      </c>
      <c r="Y268" s="69">
        <f>X268/G268*100</f>
        <v>4.439769662195038</v>
      </c>
    </row>
    <row r="269" spans="1:25" ht="19.5" outlineLevel="6" thickBot="1">
      <c r="A269" s="13" t="s">
        <v>71</v>
      </c>
      <c r="B269" s="20">
        <v>951</v>
      </c>
      <c r="C269" s="91" t="s">
        <v>106</v>
      </c>
      <c r="D269" s="91" t="s">
        <v>6</v>
      </c>
      <c r="E269" s="91" t="s">
        <v>5</v>
      </c>
      <c r="F269" s="91"/>
      <c r="G269" s="153">
        <f>G282+G290</f>
        <v>1056.99</v>
      </c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83"/>
      <c r="Y269" s="69"/>
    </row>
    <row r="270" spans="1:25" ht="16.5" outlineLevel="6" thickBot="1">
      <c r="A270" s="34" t="s">
        <v>77</v>
      </c>
      <c r="B270" s="20">
        <v>951</v>
      </c>
      <c r="C270" s="9" t="s">
        <v>29</v>
      </c>
      <c r="D270" s="9" t="s">
        <v>6</v>
      </c>
      <c r="E270" s="9" t="s">
        <v>5</v>
      </c>
      <c r="F270" s="9"/>
      <c r="G270" s="35">
        <f>G271</f>
        <v>397.03</v>
      </c>
      <c r="H270" s="35">
        <f aca="true" t="shared" si="43" ref="H270:X272">H271</f>
        <v>0</v>
      </c>
      <c r="I270" s="35">
        <f t="shared" si="43"/>
        <v>0</v>
      </c>
      <c r="J270" s="35">
        <f t="shared" si="43"/>
        <v>0</v>
      </c>
      <c r="K270" s="35">
        <f t="shared" si="43"/>
        <v>0</v>
      </c>
      <c r="L270" s="35">
        <f t="shared" si="43"/>
        <v>0</v>
      </c>
      <c r="M270" s="35">
        <f t="shared" si="43"/>
        <v>0</v>
      </c>
      <c r="N270" s="35">
        <f t="shared" si="43"/>
        <v>0</v>
      </c>
      <c r="O270" s="35">
        <f t="shared" si="43"/>
        <v>0</v>
      </c>
      <c r="P270" s="35">
        <f t="shared" si="43"/>
        <v>0</v>
      </c>
      <c r="Q270" s="35">
        <f t="shared" si="43"/>
        <v>0</v>
      </c>
      <c r="R270" s="35">
        <f t="shared" si="43"/>
        <v>0</v>
      </c>
      <c r="S270" s="35">
        <f t="shared" si="43"/>
        <v>0</v>
      </c>
      <c r="T270" s="35">
        <f t="shared" si="43"/>
        <v>0</v>
      </c>
      <c r="U270" s="35">
        <f t="shared" si="43"/>
        <v>0</v>
      </c>
      <c r="V270" s="35">
        <f t="shared" si="43"/>
        <v>0</v>
      </c>
      <c r="W270" s="35">
        <f t="shared" si="43"/>
        <v>0</v>
      </c>
      <c r="X270" s="76">
        <f t="shared" si="43"/>
        <v>178.07376</v>
      </c>
      <c r="Y270" s="69">
        <f>X270/G270*100</f>
        <v>44.85146210613808</v>
      </c>
    </row>
    <row r="271" spans="1:25" ht="32.25" outlineLevel="6" thickBot="1">
      <c r="A271" s="36" t="s">
        <v>103</v>
      </c>
      <c r="B271" s="21">
        <v>951</v>
      </c>
      <c r="C271" s="11" t="s">
        <v>29</v>
      </c>
      <c r="D271" s="11" t="s">
        <v>102</v>
      </c>
      <c r="E271" s="11" t="s">
        <v>5</v>
      </c>
      <c r="F271" s="11"/>
      <c r="G271" s="37">
        <f>G272</f>
        <v>397.03</v>
      </c>
      <c r="H271" s="37">
        <f t="shared" si="43"/>
        <v>0</v>
      </c>
      <c r="I271" s="37">
        <f t="shared" si="43"/>
        <v>0</v>
      </c>
      <c r="J271" s="37">
        <f t="shared" si="43"/>
        <v>0</v>
      </c>
      <c r="K271" s="37">
        <f t="shared" si="43"/>
        <v>0</v>
      </c>
      <c r="L271" s="37">
        <f t="shared" si="43"/>
        <v>0</v>
      </c>
      <c r="M271" s="37">
        <f t="shared" si="43"/>
        <v>0</v>
      </c>
      <c r="N271" s="37">
        <f t="shared" si="43"/>
        <v>0</v>
      </c>
      <c r="O271" s="37">
        <f t="shared" si="43"/>
        <v>0</v>
      </c>
      <c r="P271" s="37">
        <f t="shared" si="43"/>
        <v>0</v>
      </c>
      <c r="Q271" s="37">
        <f t="shared" si="43"/>
        <v>0</v>
      </c>
      <c r="R271" s="37">
        <f t="shared" si="43"/>
        <v>0</v>
      </c>
      <c r="S271" s="37">
        <f t="shared" si="43"/>
        <v>0</v>
      </c>
      <c r="T271" s="37">
        <f t="shared" si="43"/>
        <v>0</v>
      </c>
      <c r="U271" s="37">
        <f t="shared" si="43"/>
        <v>0</v>
      </c>
      <c r="V271" s="37">
        <f t="shared" si="43"/>
        <v>0</v>
      </c>
      <c r="W271" s="37">
        <f t="shared" si="43"/>
        <v>0</v>
      </c>
      <c r="X271" s="77">
        <f t="shared" si="43"/>
        <v>178.07376</v>
      </c>
      <c r="Y271" s="69">
        <f>X271/G271*100</f>
        <v>44.85146210613808</v>
      </c>
    </row>
    <row r="272" spans="1:25" ht="32.25" outlineLevel="6" thickBot="1">
      <c r="A272" s="106" t="s">
        <v>78</v>
      </c>
      <c r="B272" s="107">
        <v>951</v>
      </c>
      <c r="C272" s="108" t="s">
        <v>29</v>
      </c>
      <c r="D272" s="108" t="s">
        <v>30</v>
      </c>
      <c r="E272" s="108" t="s">
        <v>5</v>
      </c>
      <c r="F272" s="108"/>
      <c r="G272" s="40">
        <f>G273</f>
        <v>397.03</v>
      </c>
      <c r="H272" s="39">
        <f t="shared" si="43"/>
        <v>0</v>
      </c>
      <c r="I272" s="39">
        <f t="shared" si="43"/>
        <v>0</v>
      </c>
      <c r="J272" s="39">
        <f t="shared" si="43"/>
        <v>0</v>
      </c>
      <c r="K272" s="39">
        <f t="shared" si="43"/>
        <v>0</v>
      </c>
      <c r="L272" s="39">
        <f t="shared" si="43"/>
        <v>0</v>
      </c>
      <c r="M272" s="39">
        <f t="shared" si="43"/>
        <v>0</v>
      </c>
      <c r="N272" s="39">
        <f t="shared" si="43"/>
        <v>0</v>
      </c>
      <c r="O272" s="39">
        <f t="shared" si="43"/>
        <v>0</v>
      </c>
      <c r="P272" s="39">
        <f t="shared" si="43"/>
        <v>0</v>
      </c>
      <c r="Q272" s="39">
        <f t="shared" si="43"/>
        <v>0</v>
      </c>
      <c r="R272" s="39">
        <f t="shared" si="43"/>
        <v>0</v>
      </c>
      <c r="S272" s="39">
        <f t="shared" si="43"/>
        <v>0</v>
      </c>
      <c r="T272" s="39">
        <f t="shared" si="43"/>
        <v>0</v>
      </c>
      <c r="U272" s="39">
        <f t="shared" si="43"/>
        <v>0</v>
      </c>
      <c r="V272" s="39">
        <f t="shared" si="43"/>
        <v>0</v>
      </c>
      <c r="W272" s="39">
        <f t="shared" si="43"/>
        <v>0</v>
      </c>
      <c r="X272" s="78">
        <f t="shared" si="43"/>
        <v>178.07376</v>
      </c>
      <c r="Y272" s="69">
        <f>X272/G272*100</f>
        <v>44.85146210613808</v>
      </c>
    </row>
    <row r="273" spans="1:25" ht="32.25" outlineLevel="6" thickBot="1">
      <c r="A273" s="5" t="s">
        <v>273</v>
      </c>
      <c r="B273" s="22">
        <v>951</v>
      </c>
      <c r="C273" s="6" t="s">
        <v>29</v>
      </c>
      <c r="D273" s="6" t="s">
        <v>30</v>
      </c>
      <c r="E273" s="6" t="s">
        <v>271</v>
      </c>
      <c r="F273" s="6"/>
      <c r="G273" s="39">
        <f>G274</f>
        <v>397.03</v>
      </c>
      <c r="H273" s="27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52"/>
      <c r="X273" s="75">
        <v>178.07376</v>
      </c>
      <c r="Y273" s="69">
        <f>X273/G273*100</f>
        <v>44.85146210613808</v>
      </c>
    </row>
    <row r="274" spans="1:25" ht="32.25" outlineLevel="6" thickBot="1">
      <c r="A274" s="105" t="s">
        <v>274</v>
      </c>
      <c r="B274" s="109">
        <v>951</v>
      </c>
      <c r="C274" s="110" t="s">
        <v>29</v>
      </c>
      <c r="D274" s="110" t="s">
        <v>30</v>
      </c>
      <c r="E274" s="110" t="s">
        <v>272</v>
      </c>
      <c r="F274" s="110"/>
      <c r="G274" s="111">
        <v>397.03</v>
      </c>
      <c r="H274" s="89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85"/>
      <c r="Y274" s="69"/>
    </row>
    <row r="275" spans="1:25" ht="16.5" outlineLevel="6" thickBot="1">
      <c r="A275" s="34" t="s">
        <v>79</v>
      </c>
      <c r="B275" s="20">
        <v>951</v>
      </c>
      <c r="C275" s="9" t="s">
        <v>31</v>
      </c>
      <c r="D275" s="9" t="s">
        <v>6</v>
      </c>
      <c r="E275" s="9" t="s">
        <v>5</v>
      </c>
      <c r="F275" s="9"/>
      <c r="G275" s="35">
        <f>G276+G279+G282</f>
        <v>4982.907999999999</v>
      </c>
      <c r="H275" s="35">
        <f aca="true" t="shared" si="44" ref="H275:X275">H282</f>
        <v>0</v>
      </c>
      <c r="I275" s="35">
        <f t="shared" si="44"/>
        <v>0</v>
      </c>
      <c r="J275" s="35">
        <f t="shared" si="44"/>
        <v>0</v>
      </c>
      <c r="K275" s="35">
        <f t="shared" si="44"/>
        <v>0</v>
      </c>
      <c r="L275" s="35">
        <f t="shared" si="44"/>
        <v>0</v>
      </c>
      <c r="M275" s="35">
        <f t="shared" si="44"/>
        <v>0</v>
      </c>
      <c r="N275" s="35">
        <f t="shared" si="44"/>
        <v>0</v>
      </c>
      <c r="O275" s="35">
        <f t="shared" si="44"/>
        <v>0</v>
      </c>
      <c r="P275" s="35">
        <f t="shared" si="44"/>
        <v>0</v>
      </c>
      <c r="Q275" s="35">
        <f t="shared" si="44"/>
        <v>0</v>
      </c>
      <c r="R275" s="35">
        <f t="shared" si="44"/>
        <v>0</v>
      </c>
      <c r="S275" s="35">
        <f t="shared" si="44"/>
        <v>0</v>
      </c>
      <c r="T275" s="35">
        <f t="shared" si="44"/>
        <v>0</v>
      </c>
      <c r="U275" s="35">
        <f t="shared" si="44"/>
        <v>0</v>
      </c>
      <c r="V275" s="35">
        <f t="shared" si="44"/>
        <v>0</v>
      </c>
      <c r="W275" s="35">
        <f t="shared" si="44"/>
        <v>0</v>
      </c>
      <c r="X275" s="76">
        <f t="shared" si="44"/>
        <v>63.00298</v>
      </c>
      <c r="Y275" s="69">
        <f>X275/G275*100</f>
        <v>1.2643817626173313</v>
      </c>
    </row>
    <row r="276" spans="1:25" ht="63.75" outlineLevel="6" thickBot="1">
      <c r="A276" s="112" t="s">
        <v>366</v>
      </c>
      <c r="B276" s="107">
        <v>951</v>
      </c>
      <c r="C276" s="108" t="s">
        <v>31</v>
      </c>
      <c r="D276" s="108" t="s">
        <v>368</v>
      </c>
      <c r="E276" s="108" t="s">
        <v>5</v>
      </c>
      <c r="F276" s="108"/>
      <c r="G276" s="168">
        <f>G277</f>
        <v>2300.118</v>
      </c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76"/>
      <c r="Y276" s="69"/>
    </row>
    <row r="277" spans="1:25" ht="32.25" outlineLevel="6" thickBot="1">
      <c r="A277" s="5" t="s">
        <v>227</v>
      </c>
      <c r="B277" s="22">
        <v>951</v>
      </c>
      <c r="C277" s="6" t="s">
        <v>31</v>
      </c>
      <c r="D277" s="6" t="s">
        <v>368</v>
      </c>
      <c r="E277" s="6" t="s">
        <v>225</v>
      </c>
      <c r="F277" s="6"/>
      <c r="G277" s="169">
        <f>G278</f>
        <v>2300.118</v>
      </c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76"/>
      <c r="Y277" s="69"/>
    </row>
    <row r="278" spans="1:25" ht="16.5" outlineLevel="6" thickBot="1">
      <c r="A278" s="105" t="s">
        <v>279</v>
      </c>
      <c r="B278" s="109">
        <v>951</v>
      </c>
      <c r="C278" s="110" t="s">
        <v>31</v>
      </c>
      <c r="D278" s="110" t="s">
        <v>368</v>
      </c>
      <c r="E278" s="110" t="s">
        <v>276</v>
      </c>
      <c r="F278" s="110"/>
      <c r="G278" s="170">
        <v>2300.118</v>
      </c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76"/>
      <c r="Y278" s="69"/>
    </row>
    <row r="279" spans="1:25" ht="63.75" outlineLevel="6" thickBot="1">
      <c r="A279" s="112" t="s">
        <v>367</v>
      </c>
      <c r="B279" s="107">
        <v>951</v>
      </c>
      <c r="C279" s="108" t="s">
        <v>31</v>
      </c>
      <c r="D279" s="108" t="s">
        <v>369</v>
      </c>
      <c r="E279" s="108" t="s">
        <v>5</v>
      </c>
      <c r="F279" s="108"/>
      <c r="G279" s="16">
        <f>G280</f>
        <v>1675.8</v>
      </c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76"/>
      <c r="Y279" s="69"/>
    </row>
    <row r="280" spans="1:25" ht="32.25" outlineLevel="6" thickBot="1">
      <c r="A280" s="5" t="s">
        <v>227</v>
      </c>
      <c r="B280" s="22">
        <v>951</v>
      </c>
      <c r="C280" s="6" t="s">
        <v>31</v>
      </c>
      <c r="D280" s="6" t="s">
        <v>369</v>
      </c>
      <c r="E280" s="6" t="s">
        <v>225</v>
      </c>
      <c r="F280" s="6"/>
      <c r="G280" s="7">
        <f>G281</f>
        <v>1675.8</v>
      </c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76"/>
      <c r="Y280" s="69"/>
    </row>
    <row r="281" spans="1:25" ht="16.5" outlineLevel="6" thickBot="1">
      <c r="A281" s="105" t="s">
        <v>279</v>
      </c>
      <c r="B281" s="109">
        <v>951</v>
      </c>
      <c r="C281" s="110" t="s">
        <v>31</v>
      </c>
      <c r="D281" s="110" t="s">
        <v>369</v>
      </c>
      <c r="E281" s="110" t="s">
        <v>276</v>
      </c>
      <c r="F281" s="110"/>
      <c r="G281" s="117">
        <v>1675.8</v>
      </c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76"/>
      <c r="Y281" s="69"/>
    </row>
    <row r="282" spans="1:25" ht="16.5" outlineLevel="6" thickBot="1">
      <c r="A282" s="36" t="s">
        <v>71</v>
      </c>
      <c r="B282" s="21">
        <v>951</v>
      </c>
      <c r="C282" s="11" t="s">
        <v>31</v>
      </c>
      <c r="D282" s="11" t="s">
        <v>24</v>
      </c>
      <c r="E282" s="11" t="s">
        <v>5</v>
      </c>
      <c r="F282" s="11"/>
      <c r="G282" s="37">
        <f>G283+G286</f>
        <v>1006.99</v>
      </c>
      <c r="H282" s="37">
        <f aca="true" t="shared" si="45" ref="H282:X282">H283</f>
        <v>0</v>
      </c>
      <c r="I282" s="37">
        <f t="shared" si="45"/>
        <v>0</v>
      </c>
      <c r="J282" s="37">
        <f t="shared" si="45"/>
        <v>0</v>
      </c>
      <c r="K282" s="37">
        <f t="shared" si="45"/>
        <v>0</v>
      </c>
      <c r="L282" s="37">
        <f t="shared" si="45"/>
        <v>0</v>
      </c>
      <c r="M282" s="37">
        <f t="shared" si="45"/>
        <v>0</v>
      </c>
      <c r="N282" s="37">
        <f t="shared" si="45"/>
        <v>0</v>
      </c>
      <c r="O282" s="37">
        <f t="shared" si="45"/>
        <v>0</v>
      </c>
      <c r="P282" s="37">
        <f t="shared" si="45"/>
        <v>0</v>
      </c>
      <c r="Q282" s="37">
        <f t="shared" si="45"/>
        <v>0</v>
      </c>
      <c r="R282" s="37">
        <f t="shared" si="45"/>
        <v>0</v>
      </c>
      <c r="S282" s="37">
        <f t="shared" si="45"/>
        <v>0</v>
      </c>
      <c r="T282" s="37">
        <f t="shared" si="45"/>
        <v>0</v>
      </c>
      <c r="U282" s="37">
        <f t="shared" si="45"/>
        <v>0</v>
      </c>
      <c r="V282" s="37">
        <f t="shared" si="45"/>
        <v>0</v>
      </c>
      <c r="W282" s="37">
        <f t="shared" si="45"/>
        <v>0</v>
      </c>
      <c r="X282" s="77">
        <f t="shared" si="45"/>
        <v>63.00298</v>
      </c>
      <c r="Y282" s="69">
        <f>X282/G282*100</f>
        <v>6.256564613352665</v>
      </c>
    </row>
    <row r="283" spans="1:25" ht="32.25" outlineLevel="6" thickBot="1">
      <c r="A283" s="112" t="s">
        <v>278</v>
      </c>
      <c r="B283" s="107">
        <v>951</v>
      </c>
      <c r="C283" s="108" t="s">
        <v>31</v>
      </c>
      <c r="D283" s="108" t="s">
        <v>275</v>
      </c>
      <c r="E283" s="108" t="s">
        <v>5</v>
      </c>
      <c r="F283" s="108"/>
      <c r="G283" s="40">
        <f>G284</f>
        <v>795.55</v>
      </c>
      <c r="H283" s="27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52"/>
      <c r="X283" s="75">
        <v>63.00298</v>
      </c>
      <c r="Y283" s="69">
        <f>X283/G283*100</f>
        <v>7.919424297655711</v>
      </c>
    </row>
    <row r="284" spans="1:25" ht="32.25" outlineLevel="6" thickBot="1">
      <c r="A284" s="5" t="s">
        <v>227</v>
      </c>
      <c r="B284" s="22">
        <v>951</v>
      </c>
      <c r="C284" s="6" t="s">
        <v>31</v>
      </c>
      <c r="D284" s="6" t="s">
        <v>275</v>
      </c>
      <c r="E284" s="6" t="s">
        <v>225</v>
      </c>
      <c r="F284" s="6"/>
      <c r="G284" s="39">
        <f>G285</f>
        <v>795.55</v>
      </c>
      <c r="H284" s="89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85"/>
      <c r="Y284" s="69"/>
    </row>
    <row r="285" spans="1:25" ht="19.5" outlineLevel="6" thickBot="1">
      <c r="A285" s="105" t="s">
        <v>279</v>
      </c>
      <c r="B285" s="109">
        <v>951</v>
      </c>
      <c r="C285" s="110" t="s">
        <v>31</v>
      </c>
      <c r="D285" s="110" t="s">
        <v>275</v>
      </c>
      <c r="E285" s="110" t="s">
        <v>276</v>
      </c>
      <c r="F285" s="110"/>
      <c r="G285" s="111">
        <v>795.55</v>
      </c>
      <c r="H285" s="89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85"/>
      <c r="Y285" s="69"/>
    </row>
    <row r="286" spans="1:25" ht="32.25" outlineLevel="6" thickBot="1">
      <c r="A286" s="112" t="s">
        <v>280</v>
      </c>
      <c r="B286" s="107">
        <v>951</v>
      </c>
      <c r="C286" s="108" t="s">
        <v>31</v>
      </c>
      <c r="D286" s="108" t="s">
        <v>277</v>
      </c>
      <c r="E286" s="108" t="s">
        <v>5</v>
      </c>
      <c r="F286" s="108"/>
      <c r="G286" s="40">
        <f>G287</f>
        <v>211.44</v>
      </c>
      <c r="H286" s="89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85"/>
      <c r="Y286" s="69"/>
    </row>
    <row r="287" spans="1:25" ht="32.25" outlineLevel="6" thickBot="1">
      <c r="A287" s="5" t="s">
        <v>227</v>
      </c>
      <c r="B287" s="22">
        <v>951</v>
      </c>
      <c r="C287" s="6" t="s">
        <v>31</v>
      </c>
      <c r="D287" s="6" t="s">
        <v>277</v>
      </c>
      <c r="E287" s="6" t="s">
        <v>225</v>
      </c>
      <c r="F287" s="6"/>
      <c r="G287" s="39">
        <f>G288</f>
        <v>211.44</v>
      </c>
      <c r="H287" s="89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85"/>
      <c r="Y287" s="69"/>
    </row>
    <row r="288" spans="1:25" ht="19.5" outlineLevel="6" thickBot="1">
      <c r="A288" s="105" t="s">
        <v>279</v>
      </c>
      <c r="B288" s="109">
        <v>951</v>
      </c>
      <c r="C288" s="110" t="s">
        <v>31</v>
      </c>
      <c r="D288" s="110" t="s">
        <v>277</v>
      </c>
      <c r="E288" s="110" t="s">
        <v>276</v>
      </c>
      <c r="F288" s="110"/>
      <c r="G288" s="111">
        <v>211.44</v>
      </c>
      <c r="H288" s="89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85"/>
      <c r="Y288" s="69"/>
    </row>
    <row r="289" spans="1:25" ht="19.5" outlineLevel="6" thickBot="1">
      <c r="A289" s="8" t="s">
        <v>316</v>
      </c>
      <c r="B289" s="20">
        <v>951</v>
      </c>
      <c r="C289" s="9" t="s">
        <v>318</v>
      </c>
      <c r="D289" s="9" t="s">
        <v>6</v>
      </c>
      <c r="E289" s="9" t="s">
        <v>5</v>
      </c>
      <c r="F289" s="110"/>
      <c r="G289" s="35">
        <f>G290</f>
        <v>50</v>
      </c>
      <c r="H289" s="89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85"/>
      <c r="Y289" s="69"/>
    </row>
    <row r="290" spans="1:25" ht="19.5" outlineLevel="6" thickBot="1">
      <c r="A290" s="13" t="s">
        <v>71</v>
      </c>
      <c r="B290" s="20">
        <v>951</v>
      </c>
      <c r="C290" s="9" t="s">
        <v>318</v>
      </c>
      <c r="D290" s="9" t="s">
        <v>24</v>
      </c>
      <c r="E290" s="9" t="s">
        <v>5</v>
      </c>
      <c r="F290" s="110"/>
      <c r="G290" s="35">
        <f>G291</f>
        <v>50</v>
      </c>
      <c r="H290" s="89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85"/>
      <c r="Y290" s="69"/>
    </row>
    <row r="291" spans="1:25" ht="32.25" outlineLevel="6" thickBot="1">
      <c r="A291" s="164" t="s">
        <v>317</v>
      </c>
      <c r="B291" s="107">
        <v>951</v>
      </c>
      <c r="C291" s="108" t="s">
        <v>318</v>
      </c>
      <c r="D291" s="108" t="s">
        <v>319</v>
      </c>
      <c r="E291" s="108" t="s">
        <v>5</v>
      </c>
      <c r="F291" s="110"/>
      <c r="G291" s="40">
        <f>G292</f>
        <v>50</v>
      </c>
      <c r="H291" s="89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85"/>
      <c r="Y291" s="69"/>
    </row>
    <row r="292" spans="1:25" ht="32.25" outlineLevel="6" thickBot="1">
      <c r="A292" s="5" t="s">
        <v>219</v>
      </c>
      <c r="B292" s="22">
        <v>951</v>
      </c>
      <c r="C292" s="6" t="s">
        <v>320</v>
      </c>
      <c r="D292" s="6" t="s">
        <v>319</v>
      </c>
      <c r="E292" s="6" t="s">
        <v>213</v>
      </c>
      <c r="F292" s="110"/>
      <c r="G292" s="39">
        <f>G293</f>
        <v>50</v>
      </c>
      <c r="H292" s="89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85"/>
      <c r="Y292" s="69"/>
    </row>
    <row r="293" spans="1:25" ht="32.25" outlineLevel="6" thickBot="1">
      <c r="A293" s="105" t="s">
        <v>221</v>
      </c>
      <c r="B293" s="109">
        <v>951</v>
      </c>
      <c r="C293" s="110" t="s">
        <v>318</v>
      </c>
      <c r="D293" s="110" t="s">
        <v>319</v>
      </c>
      <c r="E293" s="110" t="s">
        <v>215</v>
      </c>
      <c r="F293" s="110"/>
      <c r="G293" s="111">
        <v>50</v>
      </c>
      <c r="H293" s="89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85"/>
      <c r="Y293" s="69"/>
    </row>
    <row r="294" spans="1:25" ht="19.5" outlineLevel="6" thickBot="1">
      <c r="A294" s="32" t="s">
        <v>166</v>
      </c>
      <c r="B294" s="19">
        <v>951</v>
      </c>
      <c r="C294" s="14" t="s">
        <v>105</v>
      </c>
      <c r="D294" s="14" t="s">
        <v>6</v>
      </c>
      <c r="E294" s="14" t="s">
        <v>5</v>
      </c>
      <c r="F294" s="14"/>
      <c r="G294" s="33">
        <f>G296+G301</f>
        <v>500</v>
      </c>
      <c r="H294" s="33">
        <f aca="true" t="shared" si="46" ref="H294:X294">H296+H301</f>
        <v>0</v>
      </c>
      <c r="I294" s="33">
        <f t="shared" si="46"/>
        <v>0</v>
      </c>
      <c r="J294" s="33">
        <f t="shared" si="46"/>
        <v>0</v>
      </c>
      <c r="K294" s="33">
        <f t="shared" si="46"/>
        <v>0</v>
      </c>
      <c r="L294" s="33">
        <f t="shared" si="46"/>
        <v>0</v>
      </c>
      <c r="M294" s="33">
        <f t="shared" si="46"/>
        <v>0</v>
      </c>
      <c r="N294" s="33">
        <f t="shared" si="46"/>
        <v>0</v>
      </c>
      <c r="O294" s="33">
        <f t="shared" si="46"/>
        <v>0</v>
      </c>
      <c r="P294" s="33">
        <f t="shared" si="46"/>
        <v>0</v>
      </c>
      <c r="Q294" s="33">
        <f t="shared" si="46"/>
        <v>0</v>
      </c>
      <c r="R294" s="33">
        <f t="shared" si="46"/>
        <v>0</v>
      </c>
      <c r="S294" s="33">
        <f t="shared" si="46"/>
        <v>0</v>
      </c>
      <c r="T294" s="33">
        <f t="shared" si="46"/>
        <v>0</v>
      </c>
      <c r="U294" s="33">
        <f t="shared" si="46"/>
        <v>0</v>
      </c>
      <c r="V294" s="33">
        <f t="shared" si="46"/>
        <v>0</v>
      </c>
      <c r="W294" s="33">
        <f t="shared" si="46"/>
        <v>0</v>
      </c>
      <c r="X294" s="83">
        <f t="shared" si="46"/>
        <v>499.74378</v>
      </c>
      <c r="Y294" s="69">
        <f>X294/G294*100</f>
        <v>99.948756</v>
      </c>
    </row>
    <row r="295" spans="1:25" ht="19.5" outlineLevel="6" thickBot="1">
      <c r="A295" s="13" t="s">
        <v>71</v>
      </c>
      <c r="B295" s="20">
        <v>952</v>
      </c>
      <c r="C295" s="91" t="s">
        <v>105</v>
      </c>
      <c r="D295" s="91" t="s">
        <v>6</v>
      </c>
      <c r="E295" s="91" t="s">
        <v>5</v>
      </c>
      <c r="F295" s="91"/>
      <c r="G295" s="153">
        <f>G297+G305</f>
        <v>500</v>
      </c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83"/>
      <c r="Y295" s="69"/>
    </row>
    <row r="296" spans="1:25" ht="16.5" outlineLevel="6" thickBot="1">
      <c r="A296" s="34" t="s">
        <v>172</v>
      </c>
      <c r="B296" s="20">
        <v>951</v>
      </c>
      <c r="C296" s="9" t="s">
        <v>171</v>
      </c>
      <c r="D296" s="9" t="s">
        <v>6</v>
      </c>
      <c r="E296" s="9" t="s">
        <v>5</v>
      </c>
      <c r="F296" s="9"/>
      <c r="G296" s="35">
        <f>G297</f>
        <v>500</v>
      </c>
      <c r="H296" s="35">
        <f aca="true" t="shared" si="47" ref="H296:X298">H297</f>
        <v>0</v>
      </c>
      <c r="I296" s="35">
        <f t="shared" si="47"/>
        <v>0</v>
      </c>
      <c r="J296" s="35">
        <f t="shared" si="47"/>
        <v>0</v>
      </c>
      <c r="K296" s="35">
        <f t="shared" si="47"/>
        <v>0</v>
      </c>
      <c r="L296" s="35">
        <f t="shared" si="47"/>
        <v>0</v>
      </c>
      <c r="M296" s="35">
        <f t="shared" si="47"/>
        <v>0</v>
      </c>
      <c r="N296" s="35">
        <f t="shared" si="47"/>
        <v>0</v>
      </c>
      <c r="O296" s="35">
        <f t="shared" si="47"/>
        <v>0</v>
      </c>
      <c r="P296" s="35">
        <f t="shared" si="47"/>
        <v>0</v>
      </c>
      <c r="Q296" s="35">
        <f t="shared" si="47"/>
        <v>0</v>
      </c>
      <c r="R296" s="35">
        <f t="shared" si="47"/>
        <v>0</v>
      </c>
      <c r="S296" s="35">
        <f t="shared" si="47"/>
        <v>0</v>
      </c>
      <c r="T296" s="35">
        <f t="shared" si="47"/>
        <v>0</v>
      </c>
      <c r="U296" s="35">
        <f t="shared" si="47"/>
        <v>0</v>
      </c>
      <c r="V296" s="35">
        <f t="shared" si="47"/>
        <v>0</v>
      </c>
      <c r="W296" s="35">
        <f t="shared" si="47"/>
        <v>0</v>
      </c>
      <c r="X296" s="76">
        <f t="shared" si="47"/>
        <v>499.74378</v>
      </c>
      <c r="Y296" s="69">
        <f>X296/G296*100</f>
        <v>99.948756</v>
      </c>
    </row>
    <row r="297" spans="1:25" ht="16.5" outlineLevel="6" thickBot="1">
      <c r="A297" s="13" t="s">
        <v>71</v>
      </c>
      <c r="B297" s="21">
        <v>951</v>
      </c>
      <c r="C297" s="11" t="s">
        <v>171</v>
      </c>
      <c r="D297" s="11" t="s">
        <v>24</v>
      </c>
      <c r="E297" s="11" t="s">
        <v>5</v>
      </c>
      <c r="F297" s="11"/>
      <c r="G297" s="37">
        <f>G298</f>
        <v>500</v>
      </c>
      <c r="H297" s="37">
        <f t="shared" si="47"/>
        <v>0</v>
      </c>
      <c r="I297" s="37">
        <f t="shared" si="47"/>
        <v>0</v>
      </c>
      <c r="J297" s="37">
        <f t="shared" si="47"/>
        <v>0</v>
      </c>
      <c r="K297" s="37">
        <f t="shared" si="47"/>
        <v>0</v>
      </c>
      <c r="L297" s="37">
        <f t="shared" si="47"/>
        <v>0</v>
      </c>
      <c r="M297" s="37">
        <f t="shared" si="47"/>
        <v>0</v>
      </c>
      <c r="N297" s="37">
        <f t="shared" si="47"/>
        <v>0</v>
      </c>
      <c r="O297" s="37">
        <f t="shared" si="47"/>
        <v>0</v>
      </c>
      <c r="P297" s="37">
        <f t="shared" si="47"/>
        <v>0</v>
      </c>
      <c r="Q297" s="37">
        <f t="shared" si="47"/>
        <v>0</v>
      </c>
      <c r="R297" s="37">
        <f t="shared" si="47"/>
        <v>0</v>
      </c>
      <c r="S297" s="37">
        <f t="shared" si="47"/>
        <v>0</v>
      </c>
      <c r="T297" s="37">
        <f t="shared" si="47"/>
        <v>0</v>
      </c>
      <c r="U297" s="37">
        <f t="shared" si="47"/>
        <v>0</v>
      </c>
      <c r="V297" s="37">
        <f t="shared" si="47"/>
        <v>0</v>
      </c>
      <c r="W297" s="37">
        <f t="shared" si="47"/>
        <v>0</v>
      </c>
      <c r="X297" s="77">
        <f t="shared" si="47"/>
        <v>499.74378</v>
      </c>
      <c r="Y297" s="69">
        <f>X297/G297*100</f>
        <v>99.948756</v>
      </c>
    </row>
    <row r="298" spans="1:25" ht="32.25" outlineLevel="6" thickBot="1">
      <c r="A298" s="119" t="s">
        <v>282</v>
      </c>
      <c r="B298" s="107">
        <v>951</v>
      </c>
      <c r="C298" s="108" t="s">
        <v>171</v>
      </c>
      <c r="D298" s="108" t="s">
        <v>281</v>
      </c>
      <c r="E298" s="108" t="s">
        <v>5</v>
      </c>
      <c r="F298" s="108"/>
      <c r="G298" s="40">
        <f>G299</f>
        <v>500</v>
      </c>
      <c r="H298" s="39">
        <f t="shared" si="47"/>
        <v>0</v>
      </c>
      <c r="I298" s="39">
        <f t="shared" si="47"/>
        <v>0</v>
      </c>
      <c r="J298" s="39">
        <f t="shared" si="47"/>
        <v>0</v>
      </c>
      <c r="K298" s="39">
        <f t="shared" si="47"/>
        <v>0</v>
      </c>
      <c r="L298" s="39">
        <f t="shared" si="47"/>
        <v>0</v>
      </c>
      <c r="M298" s="39">
        <f t="shared" si="47"/>
        <v>0</v>
      </c>
      <c r="N298" s="39">
        <f t="shared" si="47"/>
        <v>0</v>
      </c>
      <c r="O298" s="39">
        <f t="shared" si="47"/>
        <v>0</v>
      </c>
      <c r="P298" s="39">
        <f t="shared" si="47"/>
        <v>0</v>
      </c>
      <c r="Q298" s="39">
        <f t="shared" si="47"/>
        <v>0</v>
      </c>
      <c r="R298" s="39">
        <f t="shared" si="47"/>
        <v>0</v>
      </c>
      <c r="S298" s="39">
        <f t="shared" si="47"/>
        <v>0</v>
      </c>
      <c r="T298" s="39">
        <f t="shared" si="47"/>
        <v>0</v>
      </c>
      <c r="U298" s="39">
        <f t="shared" si="47"/>
        <v>0</v>
      </c>
      <c r="V298" s="39">
        <f t="shared" si="47"/>
        <v>0</v>
      </c>
      <c r="W298" s="39">
        <f t="shared" si="47"/>
        <v>0</v>
      </c>
      <c r="X298" s="78">
        <f t="shared" si="47"/>
        <v>499.74378</v>
      </c>
      <c r="Y298" s="69">
        <f>X298/G298*100</f>
        <v>99.948756</v>
      </c>
    </row>
    <row r="299" spans="1:25" ht="32.25" outlineLevel="6" thickBot="1">
      <c r="A299" s="5" t="s">
        <v>219</v>
      </c>
      <c r="B299" s="22">
        <v>951</v>
      </c>
      <c r="C299" s="6" t="s">
        <v>171</v>
      </c>
      <c r="D299" s="6" t="s">
        <v>281</v>
      </c>
      <c r="E299" s="6" t="s">
        <v>213</v>
      </c>
      <c r="F299" s="6"/>
      <c r="G299" s="39">
        <f>G300</f>
        <v>500</v>
      </c>
      <c r="H299" s="27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52"/>
      <c r="X299" s="75">
        <v>499.74378</v>
      </c>
      <c r="Y299" s="69">
        <f>X299/G299*100</f>
        <v>99.948756</v>
      </c>
    </row>
    <row r="300" spans="1:25" ht="32.25" outlineLevel="6" thickBot="1">
      <c r="A300" s="105" t="s">
        <v>221</v>
      </c>
      <c r="B300" s="109">
        <v>951</v>
      </c>
      <c r="C300" s="110" t="s">
        <v>171</v>
      </c>
      <c r="D300" s="110" t="s">
        <v>281</v>
      </c>
      <c r="E300" s="110" t="s">
        <v>215</v>
      </c>
      <c r="F300" s="110"/>
      <c r="G300" s="111">
        <v>500</v>
      </c>
      <c r="H300" s="89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85"/>
      <c r="Y300" s="69"/>
    </row>
    <row r="301" spans="1:25" ht="32.25" outlineLevel="6" thickBot="1">
      <c r="A301" s="34" t="s">
        <v>178</v>
      </c>
      <c r="B301" s="20">
        <v>951</v>
      </c>
      <c r="C301" s="9" t="s">
        <v>179</v>
      </c>
      <c r="D301" s="9" t="s">
        <v>6</v>
      </c>
      <c r="E301" s="9" t="s">
        <v>5</v>
      </c>
      <c r="F301" s="9"/>
      <c r="G301" s="35">
        <f>G302+G305</f>
        <v>0</v>
      </c>
      <c r="H301" s="35">
        <f aca="true" t="shared" si="48" ref="H301:X301">H302</f>
        <v>0</v>
      </c>
      <c r="I301" s="35">
        <f t="shared" si="48"/>
        <v>0</v>
      </c>
      <c r="J301" s="35">
        <f t="shared" si="48"/>
        <v>0</v>
      </c>
      <c r="K301" s="35">
        <f t="shared" si="48"/>
        <v>0</v>
      </c>
      <c r="L301" s="35">
        <f t="shared" si="48"/>
        <v>0</v>
      </c>
      <c r="M301" s="35">
        <f t="shared" si="48"/>
        <v>0</v>
      </c>
      <c r="N301" s="35">
        <f t="shared" si="48"/>
        <v>0</v>
      </c>
      <c r="O301" s="35">
        <f t="shared" si="48"/>
        <v>0</v>
      </c>
      <c r="P301" s="35">
        <f t="shared" si="48"/>
        <v>0</v>
      </c>
      <c r="Q301" s="35">
        <f t="shared" si="48"/>
        <v>0</v>
      </c>
      <c r="R301" s="35">
        <f t="shared" si="48"/>
        <v>0</v>
      </c>
      <c r="S301" s="35">
        <f t="shared" si="48"/>
        <v>0</v>
      </c>
      <c r="T301" s="35">
        <f t="shared" si="48"/>
        <v>0</v>
      </c>
      <c r="U301" s="35">
        <f t="shared" si="48"/>
        <v>0</v>
      </c>
      <c r="V301" s="35">
        <f t="shared" si="48"/>
        <v>0</v>
      </c>
      <c r="W301" s="35">
        <f t="shared" si="48"/>
        <v>0</v>
      </c>
      <c r="X301" s="35">
        <f t="shared" si="48"/>
        <v>0</v>
      </c>
      <c r="Y301" s="69" t="e">
        <f>X301/G301*100</f>
        <v>#DIV/0!</v>
      </c>
    </row>
    <row r="302" spans="1:25" ht="63.75" outlineLevel="6" thickBot="1">
      <c r="A302" s="34" t="s">
        <v>203</v>
      </c>
      <c r="B302" s="24">
        <v>951</v>
      </c>
      <c r="C302" s="17" t="s">
        <v>179</v>
      </c>
      <c r="D302" s="11" t="s">
        <v>185</v>
      </c>
      <c r="E302" s="11" t="s">
        <v>5</v>
      </c>
      <c r="F302" s="11"/>
      <c r="G302" s="37">
        <f>G303</f>
        <v>0</v>
      </c>
      <c r="H302" s="37">
        <f aca="true" t="shared" si="49" ref="H302:X302">H303+H306</f>
        <v>0</v>
      </c>
      <c r="I302" s="37">
        <f t="shared" si="49"/>
        <v>0</v>
      </c>
      <c r="J302" s="37">
        <f t="shared" si="49"/>
        <v>0</v>
      </c>
      <c r="K302" s="37">
        <f t="shared" si="49"/>
        <v>0</v>
      </c>
      <c r="L302" s="37">
        <f t="shared" si="49"/>
        <v>0</v>
      </c>
      <c r="M302" s="37">
        <f t="shared" si="49"/>
        <v>0</v>
      </c>
      <c r="N302" s="37">
        <f t="shared" si="49"/>
        <v>0</v>
      </c>
      <c r="O302" s="37">
        <f t="shared" si="49"/>
        <v>0</v>
      </c>
      <c r="P302" s="37">
        <f t="shared" si="49"/>
        <v>0</v>
      </c>
      <c r="Q302" s="37">
        <f t="shared" si="49"/>
        <v>0</v>
      </c>
      <c r="R302" s="37">
        <f t="shared" si="49"/>
        <v>0</v>
      </c>
      <c r="S302" s="37">
        <f t="shared" si="49"/>
        <v>0</v>
      </c>
      <c r="T302" s="37">
        <f t="shared" si="49"/>
        <v>0</v>
      </c>
      <c r="U302" s="37">
        <f t="shared" si="49"/>
        <v>0</v>
      </c>
      <c r="V302" s="37">
        <f t="shared" si="49"/>
        <v>0</v>
      </c>
      <c r="W302" s="37">
        <f t="shared" si="49"/>
        <v>0</v>
      </c>
      <c r="X302" s="37">
        <f t="shared" si="49"/>
        <v>0</v>
      </c>
      <c r="Y302" s="69" t="e">
        <f>X302/G302*100</f>
        <v>#DIV/0!</v>
      </c>
    </row>
    <row r="303" spans="1:25" ht="38.25" customHeight="1" outlineLevel="6" thickBot="1">
      <c r="A303" s="38" t="s">
        <v>285</v>
      </c>
      <c r="B303" s="22">
        <v>951</v>
      </c>
      <c r="C303" s="6" t="s">
        <v>179</v>
      </c>
      <c r="D303" s="6" t="s">
        <v>185</v>
      </c>
      <c r="E303" s="6" t="s">
        <v>283</v>
      </c>
      <c r="F303" s="6"/>
      <c r="G303" s="39">
        <f>G304</f>
        <v>0</v>
      </c>
      <c r="H303" s="27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52"/>
      <c r="X303" s="75">
        <v>0</v>
      </c>
      <c r="Y303" s="69" t="e">
        <f>X303/G303*100</f>
        <v>#DIV/0!</v>
      </c>
    </row>
    <row r="304" spans="1:25" ht="38.25" customHeight="1" outlineLevel="6" thickBot="1">
      <c r="A304" s="120" t="s">
        <v>286</v>
      </c>
      <c r="B304" s="109">
        <v>951</v>
      </c>
      <c r="C304" s="110" t="s">
        <v>179</v>
      </c>
      <c r="D304" s="110" t="s">
        <v>185</v>
      </c>
      <c r="E304" s="110" t="s">
        <v>284</v>
      </c>
      <c r="F304" s="110"/>
      <c r="G304" s="111">
        <v>0</v>
      </c>
      <c r="H304" s="89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85"/>
      <c r="Y304" s="69"/>
    </row>
    <row r="305" spans="1:25" ht="16.5" outlineLevel="6" thickBot="1">
      <c r="A305" s="34" t="s">
        <v>186</v>
      </c>
      <c r="B305" s="20">
        <v>951</v>
      </c>
      <c r="C305" s="9" t="s">
        <v>179</v>
      </c>
      <c r="D305" s="9" t="s">
        <v>24</v>
      </c>
      <c r="E305" s="9" t="s">
        <v>5</v>
      </c>
      <c r="F305" s="9"/>
      <c r="G305" s="35">
        <f>G306</f>
        <v>0</v>
      </c>
      <c r="H305" s="35">
        <f aca="true" t="shared" si="50" ref="H305:X305">H306</f>
        <v>0</v>
      </c>
      <c r="I305" s="35">
        <f t="shared" si="50"/>
        <v>0</v>
      </c>
      <c r="J305" s="35">
        <f t="shared" si="50"/>
        <v>0</v>
      </c>
      <c r="K305" s="35">
        <f t="shared" si="50"/>
        <v>0</v>
      </c>
      <c r="L305" s="35">
        <f t="shared" si="50"/>
        <v>0</v>
      </c>
      <c r="M305" s="35">
        <f t="shared" si="50"/>
        <v>0</v>
      </c>
      <c r="N305" s="35">
        <f t="shared" si="50"/>
        <v>0</v>
      </c>
      <c r="O305" s="35">
        <f t="shared" si="50"/>
        <v>0</v>
      </c>
      <c r="P305" s="35">
        <f t="shared" si="50"/>
        <v>0</v>
      </c>
      <c r="Q305" s="35">
        <f t="shared" si="50"/>
        <v>0</v>
      </c>
      <c r="R305" s="35">
        <f t="shared" si="50"/>
        <v>0</v>
      </c>
      <c r="S305" s="35">
        <f t="shared" si="50"/>
        <v>0</v>
      </c>
      <c r="T305" s="35">
        <f t="shared" si="50"/>
        <v>0</v>
      </c>
      <c r="U305" s="35">
        <f t="shared" si="50"/>
        <v>0</v>
      </c>
      <c r="V305" s="35">
        <f t="shared" si="50"/>
        <v>0</v>
      </c>
      <c r="W305" s="35">
        <f t="shared" si="50"/>
        <v>0</v>
      </c>
      <c r="X305" s="35">
        <f t="shared" si="50"/>
        <v>0</v>
      </c>
      <c r="Y305" s="69" t="e">
        <f>X305/G305*100</f>
        <v>#DIV/0!</v>
      </c>
    </row>
    <row r="306" spans="1:25" ht="32.25" outlineLevel="6" thickBot="1">
      <c r="A306" s="119" t="s">
        <v>282</v>
      </c>
      <c r="B306" s="107">
        <v>951</v>
      </c>
      <c r="C306" s="108" t="s">
        <v>179</v>
      </c>
      <c r="D306" s="108" t="s">
        <v>281</v>
      </c>
      <c r="E306" s="108" t="s">
        <v>5</v>
      </c>
      <c r="F306" s="108"/>
      <c r="G306" s="40">
        <f>G307</f>
        <v>0</v>
      </c>
      <c r="H306" s="89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85">
        <v>0</v>
      </c>
      <c r="Y306" s="69" t="e">
        <f>X306/G306*100</f>
        <v>#DIV/0!</v>
      </c>
    </row>
    <row r="307" spans="1:25" ht="19.5" outlineLevel="6" thickBot="1">
      <c r="A307" s="5" t="s">
        <v>255</v>
      </c>
      <c r="B307" s="22">
        <v>951</v>
      </c>
      <c r="C307" s="6" t="s">
        <v>179</v>
      </c>
      <c r="D307" s="6" t="s">
        <v>281</v>
      </c>
      <c r="E307" s="6" t="s">
        <v>253</v>
      </c>
      <c r="F307" s="6"/>
      <c r="G307" s="39">
        <v>0</v>
      </c>
      <c r="H307" s="89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85"/>
      <c r="Y307" s="69"/>
    </row>
    <row r="308" spans="1:25" ht="19.5" outlineLevel="6" thickBot="1">
      <c r="A308" s="32" t="s">
        <v>162</v>
      </c>
      <c r="B308" s="19">
        <v>951</v>
      </c>
      <c r="C308" s="14" t="s">
        <v>161</v>
      </c>
      <c r="D308" s="14" t="s">
        <v>6</v>
      </c>
      <c r="E308" s="14" t="s">
        <v>5</v>
      </c>
      <c r="F308" s="14"/>
      <c r="G308" s="33">
        <f>G309+G314</f>
        <v>1956.7</v>
      </c>
      <c r="H308" s="33">
        <f aca="true" t="shared" si="51" ref="H308:X308">H309+H314</f>
        <v>0</v>
      </c>
      <c r="I308" s="33">
        <f t="shared" si="51"/>
        <v>0</v>
      </c>
      <c r="J308" s="33">
        <f t="shared" si="51"/>
        <v>0</v>
      </c>
      <c r="K308" s="33">
        <f t="shared" si="51"/>
        <v>0</v>
      </c>
      <c r="L308" s="33">
        <f t="shared" si="51"/>
        <v>0</v>
      </c>
      <c r="M308" s="33">
        <f t="shared" si="51"/>
        <v>0</v>
      </c>
      <c r="N308" s="33">
        <f t="shared" si="51"/>
        <v>0</v>
      </c>
      <c r="O308" s="33">
        <f t="shared" si="51"/>
        <v>0</v>
      </c>
      <c r="P308" s="33">
        <f t="shared" si="51"/>
        <v>0</v>
      </c>
      <c r="Q308" s="33">
        <f t="shared" si="51"/>
        <v>0</v>
      </c>
      <c r="R308" s="33">
        <f t="shared" si="51"/>
        <v>0</v>
      </c>
      <c r="S308" s="33">
        <f t="shared" si="51"/>
        <v>0</v>
      </c>
      <c r="T308" s="33">
        <f t="shared" si="51"/>
        <v>0</v>
      </c>
      <c r="U308" s="33">
        <f t="shared" si="51"/>
        <v>0</v>
      </c>
      <c r="V308" s="33">
        <f t="shared" si="51"/>
        <v>0</v>
      </c>
      <c r="W308" s="33">
        <f t="shared" si="51"/>
        <v>0</v>
      </c>
      <c r="X308" s="83">
        <f t="shared" si="51"/>
        <v>1410.7881399999999</v>
      </c>
      <c r="Y308" s="69">
        <f>X308/G308*100</f>
        <v>72.1003802320233</v>
      </c>
    </row>
    <row r="309" spans="1:25" ht="16.5" outlineLevel="6" thickBot="1">
      <c r="A309" s="41" t="s">
        <v>74</v>
      </c>
      <c r="B309" s="20">
        <v>951</v>
      </c>
      <c r="C309" s="9" t="s">
        <v>174</v>
      </c>
      <c r="D309" s="9" t="s">
        <v>6</v>
      </c>
      <c r="E309" s="9" t="s">
        <v>5</v>
      </c>
      <c r="F309" s="9"/>
      <c r="G309" s="35">
        <f>G310</f>
        <v>1900</v>
      </c>
      <c r="H309" s="35">
        <f aca="true" t="shared" si="52" ref="H309:X309">H310</f>
        <v>0</v>
      </c>
      <c r="I309" s="35">
        <f t="shared" si="52"/>
        <v>0</v>
      </c>
      <c r="J309" s="35">
        <f t="shared" si="52"/>
        <v>0</v>
      </c>
      <c r="K309" s="35">
        <f t="shared" si="52"/>
        <v>0</v>
      </c>
      <c r="L309" s="35">
        <f t="shared" si="52"/>
        <v>0</v>
      </c>
      <c r="M309" s="35">
        <f t="shared" si="52"/>
        <v>0</v>
      </c>
      <c r="N309" s="35">
        <f t="shared" si="52"/>
        <v>0</v>
      </c>
      <c r="O309" s="35">
        <f t="shared" si="52"/>
        <v>0</v>
      </c>
      <c r="P309" s="35">
        <f t="shared" si="52"/>
        <v>0</v>
      </c>
      <c r="Q309" s="35">
        <f t="shared" si="52"/>
        <v>0</v>
      </c>
      <c r="R309" s="35">
        <f t="shared" si="52"/>
        <v>0</v>
      </c>
      <c r="S309" s="35">
        <f t="shared" si="52"/>
        <v>0</v>
      </c>
      <c r="T309" s="35">
        <f t="shared" si="52"/>
        <v>0</v>
      </c>
      <c r="U309" s="35">
        <f t="shared" si="52"/>
        <v>0</v>
      </c>
      <c r="V309" s="35">
        <f t="shared" si="52"/>
        <v>0</v>
      </c>
      <c r="W309" s="35">
        <f t="shared" si="52"/>
        <v>0</v>
      </c>
      <c r="X309" s="79">
        <f t="shared" si="52"/>
        <v>1362.07314</v>
      </c>
      <c r="Y309" s="69">
        <f>X309/G309*100</f>
        <v>71.68806</v>
      </c>
    </row>
    <row r="310" spans="1:25" ht="32.25" customHeight="1" outlineLevel="6" thickBot="1">
      <c r="A310" s="36" t="s">
        <v>101</v>
      </c>
      <c r="B310" s="21">
        <v>951</v>
      </c>
      <c r="C310" s="11" t="s">
        <v>174</v>
      </c>
      <c r="D310" s="11" t="s">
        <v>100</v>
      </c>
      <c r="E310" s="11" t="s">
        <v>5</v>
      </c>
      <c r="F310" s="11"/>
      <c r="G310" s="37">
        <f>G311</f>
        <v>1900</v>
      </c>
      <c r="H310" s="37">
        <f aca="true" t="shared" si="53" ref="H310:X310">H311</f>
        <v>0</v>
      </c>
      <c r="I310" s="37">
        <f t="shared" si="53"/>
        <v>0</v>
      </c>
      <c r="J310" s="37">
        <f t="shared" si="53"/>
        <v>0</v>
      </c>
      <c r="K310" s="37">
        <f t="shared" si="53"/>
        <v>0</v>
      </c>
      <c r="L310" s="37">
        <f t="shared" si="53"/>
        <v>0</v>
      </c>
      <c r="M310" s="37">
        <f t="shared" si="53"/>
        <v>0</v>
      </c>
      <c r="N310" s="37">
        <f t="shared" si="53"/>
        <v>0</v>
      </c>
      <c r="O310" s="37">
        <f t="shared" si="53"/>
        <v>0</v>
      </c>
      <c r="P310" s="37">
        <f t="shared" si="53"/>
        <v>0</v>
      </c>
      <c r="Q310" s="37">
        <f t="shared" si="53"/>
        <v>0</v>
      </c>
      <c r="R310" s="37">
        <f t="shared" si="53"/>
        <v>0</v>
      </c>
      <c r="S310" s="37">
        <f t="shared" si="53"/>
        <v>0</v>
      </c>
      <c r="T310" s="37">
        <f t="shared" si="53"/>
        <v>0</v>
      </c>
      <c r="U310" s="37">
        <f t="shared" si="53"/>
        <v>0</v>
      </c>
      <c r="V310" s="37">
        <f t="shared" si="53"/>
        <v>0</v>
      </c>
      <c r="W310" s="37">
        <f t="shared" si="53"/>
        <v>0</v>
      </c>
      <c r="X310" s="80">
        <f t="shared" si="53"/>
        <v>1362.07314</v>
      </c>
      <c r="Y310" s="69">
        <f>X310/G310*100</f>
        <v>71.68806</v>
      </c>
    </row>
    <row r="311" spans="1:25" ht="32.25" outlineLevel="6" thickBot="1">
      <c r="A311" s="106" t="s">
        <v>76</v>
      </c>
      <c r="B311" s="107">
        <v>951</v>
      </c>
      <c r="C311" s="108" t="s">
        <v>174</v>
      </c>
      <c r="D311" s="108" t="s">
        <v>47</v>
      </c>
      <c r="E311" s="108" t="s">
        <v>5</v>
      </c>
      <c r="F311" s="108"/>
      <c r="G311" s="40">
        <f>G312</f>
        <v>1900</v>
      </c>
      <c r="H311" s="39">
        <f aca="true" t="shared" si="54" ref="H311:X311">H313</f>
        <v>0</v>
      </c>
      <c r="I311" s="39">
        <f t="shared" si="54"/>
        <v>0</v>
      </c>
      <c r="J311" s="39">
        <f t="shared" si="54"/>
        <v>0</v>
      </c>
      <c r="K311" s="39">
        <f t="shared" si="54"/>
        <v>0</v>
      </c>
      <c r="L311" s="39">
        <f t="shared" si="54"/>
        <v>0</v>
      </c>
      <c r="M311" s="39">
        <f t="shared" si="54"/>
        <v>0</v>
      </c>
      <c r="N311" s="39">
        <f t="shared" si="54"/>
        <v>0</v>
      </c>
      <c r="O311" s="39">
        <f t="shared" si="54"/>
        <v>0</v>
      </c>
      <c r="P311" s="39">
        <f t="shared" si="54"/>
        <v>0</v>
      </c>
      <c r="Q311" s="39">
        <f t="shared" si="54"/>
        <v>0</v>
      </c>
      <c r="R311" s="39">
        <f t="shared" si="54"/>
        <v>0</v>
      </c>
      <c r="S311" s="39">
        <f t="shared" si="54"/>
        <v>0</v>
      </c>
      <c r="T311" s="39">
        <f t="shared" si="54"/>
        <v>0</v>
      </c>
      <c r="U311" s="39">
        <f t="shared" si="54"/>
        <v>0</v>
      </c>
      <c r="V311" s="39">
        <f t="shared" si="54"/>
        <v>0</v>
      </c>
      <c r="W311" s="39">
        <f t="shared" si="54"/>
        <v>0</v>
      </c>
      <c r="X311" s="74">
        <f t="shared" si="54"/>
        <v>1362.07314</v>
      </c>
      <c r="Y311" s="69">
        <f>X311/G311*100</f>
        <v>71.68806</v>
      </c>
    </row>
    <row r="312" spans="1:25" ht="16.5" outlineLevel="6" thickBot="1">
      <c r="A312" s="5" t="s">
        <v>258</v>
      </c>
      <c r="B312" s="22">
        <v>951</v>
      </c>
      <c r="C312" s="6" t="s">
        <v>174</v>
      </c>
      <c r="D312" s="6" t="s">
        <v>47</v>
      </c>
      <c r="E312" s="6" t="s">
        <v>257</v>
      </c>
      <c r="F312" s="6"/>
      <c r="G312" s="39">
        <f>G313</f>
        <v>1900</v>
      </c>
      <c r="H312" s="65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95"/>
      <c r="Y312" s="69"/>
    </row>
    <row r="313" spans="1:25" ht="48" outlineLevel="6" thickBot="1">
      <c r="A313" s="93" t="s">
        <v>192</v>
      </c>
      <c r="B313" s="22">
        <v>951</v>
      </c>
      <c r="C313" s="6" t="s">
        <v>174</v>
      </c>
      <c r="D313" s="6" t="s">
        <v>47</v>
      </c>
      <c r="E313" s="6" t="s">
        <v>196</v>
      </c>
      <c r="F313" s="6"/>
      <c r="G313" s="39">
        <v>1900</v>
      </c>
      <c r="H313" s="28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53"/>
      <c r="X313" s="75">
        <v>1362.07314</v>
      </c>
      <c r="Y313" s="69">
        <f>X313/G313*100</f>
        <v>71.68806</v>
      </c>
    </row>
    <row r="314" spans="1:25" ht="32.25" outlineLevel="6" thickBot="1">
      <c r="A314" s="41" t="s">
        <v>163</v>
      </c>
      <c r="B314" s="20">
        <v>951</v>
      </c>
      <c r="C314" s="9" t="s">
        <v>164</v>
      </c>
      <c r="D314" s="9" t="s">
        <v>6</v>
      </c>
      <c r="E314" s="9" t="s">
        <v>5</v>
      </c>
      <c r="F314" s="9"/>
      <c r="G314" s="35">
        <f>G315</f>
        <v>56.7</v>
      </c>
      <c r="H314" s="35">
        <f aca="true" t="shared" si="55" ref="H314:X316">H315</f>
        <v>0</v>
      </c>
      <c r="I314" s="35">
        <f t="shared" si="55"/>
        <v>0</v>
      </c>
      <c r="J314" s="35">
        <f t="shared" si="55"/>
        <v>0</v>
      </c>
      <c r="K314" s="35">
        <f t="shared" si="55"/>
        <v>0</v>
      </c>
      <c r="L314" s="35">
        <f t="shared" si="55"/>
        <v>0</v>
      </c>
      <c r="M314" s="35">
        <f t="shared" si="55"/>
        <v>0</v>
      </c>
      <c r="N314" s="35">
        <f t="shared" si="55"/>
        <v>0</v>
      </c>
      <c r="O314" s="35">
        <f t="shared" si="55"/>
        <v>0</v>
      </c>
      <c r="P314" s="35">
        <f t="shared" si="55"/>
        <v>0</v>
      </c>
      <c r="Q314" s="35">
        <f t="shared" si="55"/>
        <v>0</v>
      </c>
      <c r="R314" s="35">
        <f t="shared" si="55"/>
        <v>0</v>
      </c>
      <c r="S314" s="35">
        <f t="shared" si="55"/>
        <v>0</v>
      </c>
      <c r="T314" s="35">
        <f t="shared" si="55"/>
        <v>0</v>
      </c>
      <c r="U314" s="35">
        <f t="shared" si="55"/>
        <v>0</v>
      </c>
      <c r="V314" s="35">
        <f t="shared" si="55"/>
        <v>0</v>
      </c>
      <c r="W314" s="35">
        <f t="shared" si="55"/>
        <v>0</v>
      </c>
      <c r="X314" s="76">
        <f t="shared" si="55"/>
        <v>48.715</v>
      </c>
      <c r="Y314" s="69">
        <f>X314/G314*100</f>
        <v>85.91710758377425</v>
      </c>
    </row>
    <row r="315" spans="1:25" ht="32.25" outlineLevel="6" thickBot="1">
      <c r="A315" s="36" t="s">
        <v>165</v>
      </c>
      <c r="B315" s="21">
        <v>951</v>
      </c>
      <c r="C315" s="11" t="s">
        <v>164</v>
      </c>
      <c r="D315" s="11" t="s">
        <v>27</v>
      </c>
      <c r="E315" s="11" t="s">
        <v>5</v>
      </c>
      <c r="F315" s="11"/>
      <c r="G315" s="37">
        <f>G316</f>
        <v>56.7</v>
      </c>
      <c r="H315" s="37">
        <f t="shared" si="55"/>
        <v>0</v>
      </c>
      <c r="I315" s="37">
        <f t="shared" si="55"/>
        <v>0</v>
      </c>
      <c r="J315" s="37">
        <f t="shared" si="55"/>
        <v>0</v>
      </c>
      <c r="K315" s="37">
        <f t="shared" si="55"/>
        <v>0</v>
      </c>
      <c r="L315" s="37">
        <f t="shared" si="55"/>
        <v>0</v>
      </c>
      <c r="M315" s="37">
        <f t="shared" si="55"/>
        <v>0</v>
      </c>
      <c r="N315" s="37">
        <f t="shared" si="55"/>
        <v>0</v>
      </c>
      <c r="O315" s="37">
        <f t="shared" si="55"/>
        <v>0</v>
      </c>
      <c r="P315" s="37">
        <f t="shared" si="55"/>
        <v>0</v>
      </c>
      <c r="Q315" s="37">
        <f t="shared" si="55"/>
        <v>0</v>
      </c>
      <c r="R315" s="37">
        <f t="shared" si="55"/>
        <v>0</v>
      </c>
      <c r="S315" s="37">
        <f t="shared" si="55"/>
        <v>0</v>
      </c>
      <c r="T315" s="37">
        <f t="shared" si="55"/>
        <v>0</v>
      </c>
      <c r="U315" s="37">
        <f t="shared" si="55"/>
        <v>0</v>
      </c>
      <c r="V315" s="37">
        <f t="shared" si="55"/>
        <v>0</v>
      </c>
      <c r="W315" s="37">
        <f t="shared" si="55"/>
        <v>0</v>
      </c>
      <c r="X315" s="77">
        <f>X316</f>
        <v>48.715</v>
      </c>
      <c r="Y315" s="69">
        <f>X315/G315*100</f>
        <v>85.91710758377425</v>
      </c>
    </row>
    <row r="316" spans="1:25" ht="32.25" outlineLevel="6" thickBot="1">
      <c r="A316" s="106" t="s">
        <v>75</v>
      </c>
      <c r="B316" s="107">
        <v>951</v>
      </c>
      <c r="C316" s="108" t="s">
        <v>164</v>
      </c>
      <c r="D316" s="108" t="s">
        <v>28</v>
      </c>
      <c r="E316" s="108" t="s">
        <v>5</v>
      </c>
      <c r="F316" s="108"/>
      <c r="G316" s="40">
        <f>G317</f>
        <v>56.7</v>
      </c>
      <c r="H316" s="39">
        <f t="shared" si="55"/>
        <v>0</v>
      </c>
      <c r="I316" s="39">
        <f t="shared" si="55"/>
        <v>0</v>
      </c>
      <c r="J316" s="39">
        <f t="shared" si="55"/>
        <v>0</v>
      </c>
      <c r="K316" s="39">
        <f t="shared" si="55"/>
        <v>0</v>
      </c>
      <c r="L316" s="39">
        <f t="shared" si="55"/>
        <v>0</v>
      </c>
      <c r="M316" s="39">
        <f t="shared" si="55"/>
        <v>0</v>
      </c>
      <c r="N316" s="39">
        <f t="shared" si="55"/>
        <v>0</v>
      </c>
      <c r="O316" s="39">
        <f t="shared" si="55"/>
        <v>0</v>
      </c>
      <c r="P316" s="39">
        <f t="shared" si="55"/>
        <v>0</v>
      </c>
      <c r="Q316" s="39">
        <f t="shared" si="55"/>
        <v>0</v>
      </c>
      <c r="R316" s="39">
        <f t="shared" si="55"/>
        <v>0</v>
      </c>
      <c r="S316" s="39">
        <f t="shared" si="55"/>
        <v>0</v>
      </c>
      <c r="T316" s="39">
        <f t="shared" si="55"/>
        <v>0</v>
      </c>
      <c r="U316" s="39">
        <f t="shared" si="55"/>
        <v>0</v>
      </c>
      <c r="V316" s="39">
        <f t="shared" si="55"/>
        <v>0</v>
      </c>
      <c r="W316" s="39">
        <f t="shared" si="55"/>
        <v>0</v>
      </c>
      <c r="X316" s="78">
        <f>X317</f>
        <v>48.715</v>
      </c>
      <c r="Y316" s="69">
        <f>X316/G316*100</f>
        <v>85.91710758377425</v>
      </c>
    </row>
    <row r="317" spans="1:25" ht="32.25" outlineLevel="6" thickBot="1">
      <c r="A317" s="5" t="s">
        <v>219</v>
      </c>
      <c r="B317" s="22">
        <v>951</v>
      </c>
      <c r="C317" s="6" t="s">
        <v>164</v>
      </c>
      <c r="D317" s="6" t="s">
        <v>28</v>
      </c>
      <c r="E317" s="6" t="s">
        <v>213</v>
      </c>
      <c r="F317" s="6"/>
      <c r="G317" s="39">
        <f>G318</f>
        <v>56.7</v>
      </c>
      <c r="H317" s="28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53"/>
      <c r="X317" s="75">
        <v>48.715</v>
      </c>
      <c r="Y317" s="69">
        <f>X317/G317*100</f>
        <v>85.91710758377425</v>
      </c>
    </row>
    <row r="318" spans="1:25" ht="32.25" outlineLevel="6" thickBot="1">
      <c r="A318" s="105" t="s">
        <v>221</v>
      </c>
      <c r="B318" s="109">
        <v>951</v>
      </c>
      <c r="C318" s="110" t="s">
        <v>164</v>
      </c>
      <c r="D318" s="110" t="s">
        <v>28</v>
      </c>
      <c r="E318" s="110" t="s">
        <v>215</v>
      </c>
      <c r="F318" s="110"/>
      <c r="G318" s="111">
        <v>56.7</v>
      </c>
      <c r="H318" s="121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85"/>
      <c r="Y318" s="69"/>
    </row>
    <row r="319" spans="1:25" ht="32.25" outlineLevel="6" thickBot="1">
      <c r="A319" s="32" t="s">
        <v>173</v>
      </c>
      <c r="B319" s="19">
        <v>951</v>
      </c>
      <c r="C319" s="14" t="s">
        <v>156</v>
      </c>
      <c r="D319" s="14" t="s">
        <v>6</v>
      </c>
      <c r="E319" s="14" t="s">
        <v>5</v>
      </c>
      <c r="F319" s="14"/>
      <c r="G319" s="33">
        <f>G320</f>
        <v>50</v>
      </c>
      <c r="H319" s="33">
        <f aca="true" t="shared" si="56" ref="H319:X322">H320</f>
        <v>0</v>
      </c>
      <c r="I319" s="33">
        <f t="shared" si="56"/>
        <v>0</v>
      </c>
      <c r="J319" s="33">
        <f t="shared" si="56"/>
        <v>0</v>
      </c>
      <c r="K319" s="33">
        <f t="shared" si="56"/>
        <v>0</v>
      </c>
      <c r="L319" s="33">
        <f t="shared" si="56"/>
        <v>0</v>
      </c>
      <c r="M319" s="33">
        <f t="shared" si="56"/>
        <v>0</v>
      </c>
      <c r="N319" s="33">
        <f t="shared" si="56"/>
        <v>0</v>
      </c>
      <c r="O319" s="33">
        <f t="shared" si="56"/>
        <v>0</v>
      </c>
      <c r="P319" s="33">
        <f t="shared" si="56"/>
        <v>0</v>
      </c>
      <c r="Q319" s="33">
        <f t="shared" si="56"/>
        <v>0</v>
      </c>
      <c r="R319" s="33">
        <f t="shared" si="56"/>
        <v>0</v>
      </c>
      <c r="S319" s="33">
        <f t="shared" si="56"/>
        <v>0</v>
      </c>
      <c r="T319" s="33">
        <f t="shared" si="56"/>
        <v>0</v>
      </c>
      <c r="U319" s="33">
        <f t="shared" si="56"/>
        <v>0</v>
      </c>
      <c r="V319" s="33">
        <f t="shared" si="56"/>
        <v>0</v>
      </c>
      <c r="W319" s="33">
        <f t="shared" si="56"/>
        <v>0</v>
      </c>
      <c r="X319" s="83">
        <f t="shared" si="56"/>
        <v>0</v>
      </c>
      <c r="Y319" s="69">
        <f aca="true" t="shared" si="57" ref="Y319:Y327">X319/G319*100</f>
        <v>0</v>
      </c>
    </row>
    <row r="320" spans="1:25" ht="32.25" outlineLevel="6" thickBot="1">
      <c r="A320" s="41" t="s">
        <v>158</v>
      </c>
      <c r="B320" s="20">
        <v>951</v>
      </c>
      <c r="C320" s="9" t="s">
        <v>157</v>
      </c>
      <c r="D320" s="9" t="s">
        <v>6</v>
      </c>
      <c r="E320" s="9" t="s">
        <v>5</v>
      </c>
      <c r="F320" s="9"/>
      <c r="G320" s="35">
        <f>G321</f>
        <v>50</v>
      </c>
      <c r="H320" s="35">
        <f t="shared" si="56"/>
        <v>0</v>
      </c>
      <c r="I320" s="35">
        <f t="shared" si="56"/>
        <v>0</v>
      </c>
      <c r="J320" s="35">
        <f t="shared" si="56"/>
        <v>0</v>
      </c>
      <c r="K320" s="35">
        <f t="shared" si="56"/>
        <v>0</v>
      </c>
      <c r="L320" s="35">
        <f t="shared" si="56"/>
        <v>0</v>
      </c>
      <c r="M320" s="35">
        <f t="shared" si="56"/>
        <v>0</v>
      </c>
      <c r="N320" s="35">
        <f t="shared" si="56"/>
        <v>0</v>
      </c>
      <c r="O320" s="35">
        <f t="shared" si="56"/>
        <v>0</v>
      </c>
      <c r="P320" s="35">
        <f t="shared" si="56"/>
        <v>0</v>
      </c>
      <c r="Q320" s="35">
        <f t="shared" si="56"/>
        <v>0</v>
      </c>
      <c r="R320" s="35">
        <f t="shared" si="56"/>
        <v>0</v>
      </c>
      <c r="S320" s="35">
        <f t="shared" si="56"/>
        <v>0</v>
      </c>
      <c r="T320" s="35">
        <f t="shared" si="56"/>
        <v>0</v>
      </c>
      <c r="U320" s="35">
        <f t="shared" si="56"/>
        <v>0</v>
      </c>
      <c r="V320" s="35">
        <f t="shared" si="56"/>
        <v>0</v>
      </c>
      <c r="W320" s="35">
        <f t="shared" si="56"/>
        <v>0</v>
      </c>
      <c r="X320" s="76">
        <f t="shared" si="56"/>
        <v>0</v>
      </c>
      <c r="Y320" s="69">
        <f t="shared" si="57"/>
        <v>0</v>
      </c>
    </row>
    <row r="321" spans="1:25" ht="16.5" outlineLevel="6" thickBot="1">
      <c r="A321" s="36" t="s">
        <v>88</v>
      </c>
      <c r="B321" s="21">
        <v>951</v>
      </c>
      <c r="C321" s="11" t="s">
        <v>157</v>
      </c>
      <c r="D321" s="11" t="s">
        <v>87</v>
      </c>
      <c r="E321" s="11" t="s">
        <v>5</v>
      </c>
      <c r="F321" s="11"/>
      <c r="G321" s="37">
        <f>G322</f>
        <v>50</v>
      </c>
      <c r="H321" s="37">
        <f t="shared" si="56"/>
        <v>0</v>
      </c>
      <c r="I321" s="37">
        <f t="shared" si="56"/>
        <v>0</v>
      </c>
      <c r="J321" s="37">
        <f t="shared" si="56"/>
        <v>0</v>
      </c>
      <c r="K321" s="37">
        <f t="shared" si="56"/>
        <v>0</v>
      </c>
      <c r="L321" s="37">
        <f t="shared" si="56"/>
        <v>0</v>
      </c>
      <c r="M321" s="37">
        <f t="shared" si="56"/>
        <v>0</v>
      </c>
      <c r="N321" s="37">
        <f t="shared" si="56"/>
        <v>0</v>
      </c>
      <c r="O321" s="37">
        <f t="shared" si="56"/>
        <v>0</v>
      </c>
      <c r="P321" s="37">
        <f t="shared" si="56"/>
        <v>0</v>
      </c>
      <c r="Q321" s="37">
        <f t="shared" si="56"/>
        <v>0</v>
      </c>
      <c r="R321" s="37">
        <f t="shared" si="56"/>
        <v>0</v>
      </c>
      <c r="S321" s="37">
        <f t="shared" si="56"/>
        <v>0</v>
      </c>
      <c r="T321" s="37">
        <f t="shared" si="56"/>
        <v>0</v>
      </c>
      <c r="U321" s="37">
        <f t="shared" si="56"/>
        <v>0</v>
      </c>
      <c r="V321" s="37">
        <f t="shared" si="56"/>
        <v>0</v>
      </c>
      <c r="W321" s="37">
        <f t="shared" si="56"/>
        <v>0</v>
      </c>
      <c r="X321" s="77">
        <f t="shared" si="56"/>
        <v>0</v>
      </c>
      <c r="Y321" s="69">
        <f t="shared" si="57"/>
        <v>0</v>
      </c>
    </row>
    <row r="322" spans="1:25" ht="16.5" outlineLevel="6" thickBot="1">
      <c r="A322" s="106" t="s">
        <v>58</v>
      </c>
      <c r="B322" s="107">
        <v>951</v>
      </c>
      <c r="C322" s="108" t="s">
        <v>157</v>
      </c>
      <c r="D322" s="108" t="s">
        <v>13</v>
      </c>
      <c r="E322" s="108" t="s">
        <v>5</v>
      </c>
      <c r="F322" s="108"/>
      <c r="G322" s="40">
        <f>G323</f>
        <v>50</v>
      </c>
      <c r="H322" s="39">
        <f t="shared" si="56"/>
        <v>0</v>
      </c>
      <c r="I322" s="39">
        <f t="shared" si="56"/>
        <v>0</v>
      </c>
      <c r="J322" s="39">
        <f t="shared" si="56"/>
        <v>0</v>
      </c>
      <c r="K322" s="39">
        <f t="shared" si="56"/>
        <v>0</v>
      </c>
      <c r="L322" s="39">
        <f t="shared" si="56"/>
        <v>0</v>
      </c>
      <c r="M322" s="39">
        <f t="shared" si="56"/>
        <v>0</v>
      </c>
      <c r="N322" s="39">
        <f t="shared" si="56"/>
        <v>0</v>
      </c>
      <c r="O322" s="39">
        <f t="shared" si="56"/>
        <v>0</v>
      </c>
      <c r="P322" s="39">
        <f t="shared" si="56"/>
        <v>0</v>
      </c>
      <c r="Q322" s="39">
        <f t="shared" si="56"/>
        <v>0</v>
      </c>
      <c r="R322" s="39">
        <f t="shared" si="56"/>
        <v>0</v>
      </c>
      <c r="S322" s="39">
        <f t="shared" si="56"/>
        <v>0</v>
      </c>
      <c r="T322" s="39">
        <f t="shared" si="56"/>
        <v>0</v>
      </c>
      <c r="U322" s="39">
        <f t="shared" si="56"/>
        <v>0</v>
      </c>
      <c r="V322" s="39">
        <f t="shared" si="56"/>
        <v>0</v>
      </c>
      <c r="W322" s="39">
        <f t="shared" si="56"/>
        <v>0</v>
      </c>
      <c r="X322" s="78">
        <f t="shared" si="56"/>
        <v>0</v>
      </c>
      <c r="Y322" s="69">
        <f t="shared" si="57"/>
        <v>0</v>
      </c>
    </row>
    <row r="323" spans="1:25" ht="16.5" outlineLevel="6" thickBot="1">
      <c r="A323" s="5" t="s">
        <v>288</v>
      </c>
      <c r="B323" s="22">
        <v>951</v>
      </c>
      <c r="C323" s="6" t="s">
        <v>157</v>
      </c>
      <c r="D323" s="6" t="s">
        <v>13</v>
      </c>
      <c r="E323" s="6" t="s">
        <v>287</v>
      </c>
      <c r="F323" s="6"/>
      <c r="G323" s="39">
        <v>50</v>
      </c>
      <c r="H323" s="28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53"/>
      <c r="X323" s="75">
        <v>0</v>
      </c>
      <c r="Y323" s="69">
        <f t="shared" si="57"/>
        <v>0</v>
      </c>
    </row>
    <row r="324" spans="1:25" ht="63.75" outlineLevel="6" thickBot="1">
      <c r="A324" s="32" t="s">
        <v>167</v>
      </c>
      <c r="B324" s="19">
        <v>951</v>
      </c>
      <c r="C324" s="14" t="s">
        <v>168</v>
      </c>
      <c r="D324" s="14" t="s">
        <v>6</v>
      </c>
      <c r="E324" s="14" t="s">
        <v>5</v>
      </c>
      <c r="F324" s="14"/>
      <c r="G324" s="33">
        <f>G325</f>
        <v>19999</v>
      </c>
      <c r="H324" s="33">
        <f aca="true" t="shared" si="58" ref="H324:X326">H325</f>
        <v>0</v>
      </c>
      <c r="I324" s="33">
        <f t="shared" si="58"/>
        <v>0</v>
      </c>
      <c r="J324" s="33">
        <f t="shared" si="58"/>
        <v>0</v>
      </c>
      <c r="K324" s="33">
        <f t="shared" si="58"/>
        <v>0</v>
      </c>
      <c r="L324" s="33">
        <f t="shared" si="58"/>
        <v>0</v>
      </c>
      <c r="M324" s="33">
        <f t="shared" si="58"/>
        <v>0</v>
      </c>
      <c r="N324" s="33">
        <f t="shared" si="58"/>
        <v>0</v>
      </c>
      <c r="O324" s="33">
        <f t="shared" si="58"/>
        <v>0</v>
      </c>
      <c r="P324" s="33">
        <f t="shared" si="58"/>
        <v>0</v>
      </c>
      <c r="Q324" s="33">
        <f t="shared" si="58"/>
        <v>0</v>
      </c>
      <c r="R324" s="33">
        <f t="shared" si="58"/>
        <v>0</v>
      </c>
      <c r="S324" s="33">
        <f t="shared" si="58"/>
        <v>0</v>
      </c>
      <c r="T324" s="33">
        <f t="shared" si="58"/>
        <v>0</v>
      </c>
      <c r="U324" s="33">
        <f t="shared" si="58"/>
        <v>0</v>
      </c>
      <c r="V324" s="33">
        <f t="shared" si="58"/>
        <v>0</v>
      </c>
      <c r="W324" s="33">
        <f t="shared" si="58"/>
        <v>0</v>
      </c>
      <c r="X324" s="83">
        <f t="shared" si="58"/>
        <v>14849</v>
      </c>
      <c r="Y324" s="69">
        <f t="shared" si="57"/>
        <v>74.24871243562178</v>
      </c>
    </row>
    <row r="325" spans="1:25" ht="48" outlineLevel="6" thickBot="1">
      <c r="A325" s="41" t="s">
        <v>170</v>
      </c>
      <c r="B325" s="20">
        <v>951</v>
      </c>
      <c r="C325" s="9" t="s">
        <v>169</v>
      </c>
      <c r="D325" s="9" t="s">
        <v>6</v>
      </c>
      <c r="E325" s="9" t="s">
        <v>5</v>
      </c>
      <c r="F325" s="9"/>
      <c r="G325" s="35">
        <f>G326</f>
        <v>19999</v>
      </c>
      <c r="H325" s="35">
        <f t="shared" si="58"/>
        <v>0</v>
      </c>
      <c r="I325" s="35">
        <f t="shared" si="58"/>
        <v>0</v>
      </c>
      <c r="J325" s="35">
        <f t="shared" si="58"/>
        <v>0</v>
      </c>
      <c r="K325" s="35">
        <f t="shared" si="58"/>
        <v>0</v>
      </c>
      <c r="L325" s="35">
        <f t="shared" si="58"/>
        <v>0</v>
      </c>
      <c r="M325" s="35">
        <f t="shared" si="58"/>
        <v>0</v>
      </c>
      <c r="N325" s="35">
        <f t="shared" si="58"/>
        <v>0</v>
      </c>
      <c r="O325" s="35">
        <f t="shared" si="58"/>
        <v>0</v>
      </c>
      <c r="P325" s="35">
        <f t="shared" si="58"/>
        <v>0</v>
      </c>
      <c r="Q325" s="35">
        <f t="shared" si="58"/>
        <v>0</v>
      </c>
      <c r="R325" s="35">
        <f t="shared" si="58"/>
        <v>0</v>
      </c>
      <c r="S325" s="35">
        <f t="shared" si="58"/>
        <v>0</v>
      </c>
      <c r="T325" s="35">
        <f t="shared" si="58"/>
        <v>0</v>
      </c>
      <c r="U325" s="35">
        <f t="shared" si="58"/>
        <v>0</v>
      </c>
      <c r="V325" s="35">
        <f t="shared" si="58"/>
        <v>0</v>
      </c>
      <c r="W325" s="35">
        <f t="shared" si="58"/>
        <v>0</v>
      </c>
      <c r="X325" s="76">
        <f t="shared" si="58"/>
        <v>14849</v>
      </c>
      <c r="Y325" s="69">
        <f t="shared" si="57"/>
        <v>74.24871243562178</v>
      </c>
    </row>
    <row r="326" spans="1:25" ht="16.5" outlineLevel="6" thickBot="1">
      <c r="A326" s="36" t="s">
        <v>104</v>
      </c>
      <c r="B326" s="21">
        <v>951</v>
      </c>
      <c r="C326" s="11" t="s">
        <v>169</v>
      </c>
      <c r="D326" s="11" t="s">
        <v>175</v>
      </c>
      <c r="E326" s="11" t="s">
        <v>5</v>
      </c>
      <c r="F326" s="11"/>
      <c r="G326" s="37">
        <f>G327</f>
        <v>19999</v>
      </c>
      <c r="H326" s="37">
        <f t="shared" si="58"/>
        <v>0</v>
      </c>
      <c r="I326" s="37">
        <f t="shared" si="58"/>
        <v>0</v>
      </c>
      <c r="J326" s="37">
        <f t="shared" si="58"/>
        <v>0</v>
      </c>
      <c r="K326" s="37">
        <f t="shared" si="58"/>
        <v>0</v>
      </c>
      <c r="L326" s="37">
        <f t="shared" si="58"/>
        <v>0</v>
      </c>
      <c r="M326" s="37">
        <f t="shared" si="58"/>
        <v>0</v>
      </c>
      <c r="N326" s="37">
        <f t="shared" si="58"/>
        <v>0</v>
      </c>
      <c r="O326" s="37">
        <f t="shared" si="58"/>
        <v>0</v>
      </c>
      <c r="P326" s="37">
        <f t="shared" si="58"/>
        <v>0</v>
      </c>
      <c r="Q326" s="37">
        <f t="shared" si="58"/>
        <v>0</v>
      </c>
      <c r="R326" s="37">
        <f t="shared" si="58"/>
        <v>0</v>
      </c>
      <c r="S326" s="37">
        <f t="shared" si="58"/>
        <v>0</v>
      </c>
      <c r="T326" s="37">
        <f t="shared" si="58"/>
        <v>0</v>
      </c>
      <c r="U326" s="37">
        <f t="shared" si="58"/>
        <v>0</v>
      </c>
      <c r="V326" s="37">
        <f t="shared" si="58"/>
        <v>0</v>
      </c>
      <c r="W326" s="37">
        <f t="shared" si="58"/>
        <v>0</v>
      </c>
      <c r="X326" s="77">
        <f t="shared" si="58"/>
        <v>14849</v>
      </c>
      <c r="Y326" s="69">
        <f t="shared" si="57"/>
        <v>74.24871243562178</v>
      </c>
    </row>
    <row r="327" spans="1:25" ht="48" outlineLevel="6" thickBot="1">
      <c r="A327" s="112" t="s">
        <v>177</v>
      </c>
      <c r="B327" s="107">
        <v>951</v>
      </c>
      <c r="C327" s="108" t="s">
        <v>169</v>
      </c>
      <c r="D327" s="108" t="s">
        <v>176</v>
      </c>
      <c r="E327" s="108" t="s">
        <v>5</v>
      </c>
      <c r="F327" s="108"/>
      <c r="G327" s="40">
        <f>G328</f>
        <v>19999</v>
      </c>
      <c r="H327" s="39">
        <f aca="true" t="shared" si="59" ref="H327:X327">H329</f>
        <v>0</v>
      </c>
      <c r="I327" s="39">
        <f t="shared" si="59"/>
        <v>0</v>
      </c>
      <c r="J327" s="39">
        <f t="shared" si="59"/>
        <v>0</v>
      </c>
      <c r="K327" s="39">
        <f t="shared" si="59"/>
        <v>0</v>
      </c>
      <c r="L327" s="39">
        <f t="shared" si="59"/>
        <v>0</v>
      </c>
      <c r="M327" s="39">
        <f t="shared" si="59"/>
        <v>0</v>
      </c>
      <c r="N327" s="39">
        <f t="shared" si="59"/>
        <v>0</v>
      </c>
      <c r="O327" s="39">
        <f t="shared" si="59"/>
        <v>0</v>
      </c>
      <c r="P327" s="39">
        <f t="shared" si="59"/>
        <v>0</v>
      </c>
      <c r="Q327" s="39">
        <f t="shared" si="59"/>
        <v>0</v>
      </c>
      <c r="R327" s="39">
        <f t="shared" si="59"/>
        <v>0</v>
      </c>
      <c r="S327" s="39">
        <f t="shared" si="59"/>
        <v>0</v>
      </c>
      <c r="T327" s="39">
        <f t="shared" si="59"/>
        <v>0</v>
      </c>
      <c r="U327" s="39">
        <f t="shared" si="59"/>
        <v>0</v>
      </c>
      <c r="V327" s="39">
        <f t="shared" si="59"/>
        <v>0</v>
      </c>
      <c r="W327" s="39">
        <f t="shared" si="59"/>
        <v>0</v>
      </c>
      <c r="X327" s="78">
        <f t="shared" si="59"/>
        <v>14849</v>
      </c>
      <c r="Y327" s="69">
        <f t="shared" si="57"/>
        <v>74.24871243562178</v>
      </c>
    </row>
    <row r="328" spans="1:25" ht="16.5" outlineLevel="6" thickBot="1">
      <c r="A328" s="5" t="s">
        <v>291</v>
      </c>
      <c r="B328" s="22">
        <v>951</v>
      </c>
      <c r="C328" s="6" t="s">
        <v>169</v>
      </c>
      <c r="D328" s="6" t="s">
        <v>176</v>
      </c>
      <c r="E328" s="6" t="s">
        <v>289</v>
      </c>
      <c r="F328" s="6"/>
      <c r="G328" s="39">
        <f>G329</f>
        <v>19999</v>
      </c>
      <c r="H328" s="65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96"/>
      <c r="Y328" s="69"/>
    </row>
    <row r="329" spans="1:25" ht="32.25" outlineLevel="6" thickBot="1">
      <c r="A329" s="105" t="s">
        <v>292</v>
      </c>
      <c r="B329" s="109">
        <v>951</v>
      </c>
      <c r="C329" s="110" t="s">
        <v>169</v>
      </c>
      <c r="D329" s="110" t="s">
        <v>176</v>
      </c>
      <c r="E329" s="110" t="s">
        <v>290</v>
      </c>
      <c r="F329" s="110"/>
      <c r="G329" s="111">
        <v>19999</v>
      </c>
      <c r="H329" s="28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53"/>
      <c r="X329" s="75">
        <v>14849</v>
      </c>
      <c r="Y329" s="69">
        <f>X329/G329*100</f>
        <v>74.24871243562178</v>
      </c>
    </row>
    <row r="330" spans="1:25" ht="16.5" outlineLevel="6" thickBot="1">
      <c r="A330" s="61"/>
      <c r="B330" s="62"/>
      <c r="C330" s="62"/>
      <c r="D330" s="62"/>
      <c r="E330" s="62"/>
      <c r="F330" s="62"/>
      <c r="G330" s="63"/>
      <c r="H330" s="28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53"/>
      <c r="X330" s="84"/>
      <c r="Y330" s="69">
        <v>0</v>
      </c>
    </row>
    <row r="331" spans="1:25" ht="57.75" outlineLevel="6" thickBot="1">
      <c r="A331" s="123" t="s">
        <v>154</v>
      </c>
      <c r="B331" s="124" t="s">
        <v>153</v>
      </c>
      <c r="C331" s="124" t="s">
        <v>152</v>
      </c>
      <c r="D331" s="124" t="s">
        <v>6</v>
      </c>
      <c r="E331" s="124" t="s">
        <v>5</v>
      </c>
      <c r="F331" s="125"/>
      <c r="G331" s="126">
        <f aca="true" t="shared" si="60" ref="G331:X331">G334+G476</f>
        <v>398564.44</v>
      </c>
      <c r="H331" s="31" t="e">
        <f t="shared" si="60"/>
        <v>#REF!</v>
      </c>
      <c r="I331" s="31" t="e">
        <f t="shared" si="60"/>
        <v>#REF!</v>
      </c>
      <c r="J331" s="31" t="e">
        <f t="shared" si="60"/>
        <v>#REF!</v>
      </c>
      <c r="K331" s="31" t="e">
        <f t="shared" si="60"/>
        <v>#REF!</v>
      </c>
      <c r="L331" s="31" t="e">
        <f t="shared" si="60"/>
        <v>#REF!</v>
      </c>
      <c r="M331" s="31" t="e">
        <f t="shared" si="60"/>
        <v>#REF!</v>
      </c>
      <c r="N331" s="31" t="e">
        <f t="shared" si="60"/>
        <v>#REF!</v>
      </c>
      <c r="O331" s="31" t="e">
        <f t="shared" si="60"/>
        <v>#REF!</v>
      </c>
      <c r="P331" s="31" t="e">
        <f t="shared" si="60"/>
        <v>#REF!</v>
      </c>
      <c r="Q331" s="31" t="e">
        <f t="shared" si="60"/>
        <v>#REF!</v>
      </c>
      <c r="R331" s="31" t="e">
        <f t="shared" si="60"/>
        <v>#REF!</v>
      </c>
      <c r="S331" s="31" t="e">
        <f t="shared" si="60"/>
        <v>#REF!</v>
      </c>
      <c r="T331" s="31" t="e">
        <f t="shared" si="60"/>
        <v>#REF!</v>
      </c>
      <c r="U331" s="31" t="e">
        <f t="shared" si="60"/>
        <v>#REF!</v>
      </c>
      <c r="V331" s="31" t="e">
        <f t="shared" si="60"/>
        <v>#REF!</v>
      </c>
      <c r="W331" s="31" t="e">
        <f t="shared" si="60"/>
        <v>#REF!</v>
      </c>
      <c r="X331" s="70" t="e">
        <f t="shared" si="60"/>
        <v>#REF!</v>
      </c>
      <c r="Y331" s="69" t="e">
        <f>X331/G331*100</f>
        <v>#REF!</v>
      </c>
    </row>
    <row r="332" spans="1:25" ht="15" outlineLevel="6" thickBot="1">
      <c r="A332" s="138" t="s">
        <v>302</v>
      </c>
      <c r="B332" s="139" t="s">
        <v>153</v>
      </c>
      <c r="C332" s="139" t="s">
        <v>152</v>
      </c>
      <c r="D332" s="139" t="s">
        <v>6</v>
      </c>
      <c r="E332" s="139" t="s">
        <v>5</v>
      </c>
      <c r="F332" s="148">
        <v>79714.91</v>
      </c>
      <c r="G332" s="156">
        <f>G396+G452+G476+G351+G445+G471+G390</f>
        <v>252738.19999999998</v>
      </c>
      <c r="H332" s="155"/>
      <c r="I332" s="141"/>
      <c r="J332" s="141"/>
      <c r="K332" s="141"/>
      <c r="L332" s="141"/>
      <c r="M332" s="141"/>
      <c r="N332" s="141"/>
      <c r="O332" s="141"/>
      <c r="P332" s="141"/>
      <c r="Q332" s="141"/>
      <c r="R332" s="141"/>
      <c r="S332" s="141"/>
      <c r="T332" s="141"/>
      <c r="U332" s="141"/>
      <c r="V332" s="141"/>
      <c r="W332" s="141"/>
      <c r="X332" s="142"/>
      <c r="Y332" s="69"/>
    </row>
    <row r="333" spans="1:25" ht="15" outlineLevel="6" thickBot="1">
      <c r="A333" s="138" t="s">
        <v>71</v>
      </c>
      <c r="B333" s="139" t="s">
        <v>153</v>
      </c>
      <c r="C333" s="139" t="s">
        <v>152</v>
      </c>
      <c r="D333" s="139" t="s">
        <v>6</v>
      </c>
      <c r="E333" s="139" t="s">
        <v>5</v>
      </c>
      <c r="F333" s="148">
        <v>29880.85</v>
      </c>
      <c r="G333" s="157">
        <f>G335</f>
        <v>145826.24000000002</v>
      </c>
      <c r="H333" s="155"/>
      <c r="I333" s="141"/>
      <c r="J333" s="141"/>
      <c r="K333" s="141"/>
      <c r="L333" s="141"/>
      <c r="M333" s="141"/>
      <c r="N333" s="141"/>
      <c r="O333" s="141"/>
      <c r="P333" s="141"/>
      <c r="Q333" s="141"/>
      <c r="R333" s="141"/>
      <c r="S333" s="141"/>
      <c r="T333" s="141"/>
      <c r="U333" s="141"/>
      <c r="V333" s="141"/>
      <c r="W333" s="141"/>
      <c r="X333" s="142"/>
      <c r="Y333" s="69"/>
    </row>
    <row r="334" spans="1:25" ht="19.5" outlineLevel="6" thickBot="1">
      <c r="A334" s="32" t="s">
        <v>110</v>
      </c>
      <c r="B334" s="19">
        <v>953</v>
      </c>
      <c r="C334" s="14" t="s">
        <v>109</v>
      </c>
      <c r="D334" s="14" t="s">
        <v>6</v>
      </c>
      <c r="E334" s="14" t="s">
        <v>5</v>
      </c>
      <c r="F334" s="14"/>
      <c r="G334" s="33">
        <f>G336+G354+G437+G450+G445</f>
        <v>395671.44</v>
      </c>
      <c r="H334" s="33" t="e">
        <f>H340+H354+#REF!+H450</f>
        <v>#REF!</v>
      </c>
      <c r="I334" s="33" t="e">
        <f>I340+I354+#REF!+I450</f>
        <v>#REF!</v>
      </c>
      <c r="J334" s="33" t="e">
        <f>J340+J354+#REF!+J450</f>
        <v>#REF!</v>
      </c>
      <c r="K334" s="33" t="e">
        <f>K340+K354+#REF!+K450</f>
        <v>#REF!</v>
      </c>
      <c r="L334" s="33" t="e">
        <f>L340+L354+#REF!+L450</f>
        <v>#REF!</v>
      </c>
      <c r="M334" s="33" t="e">
        <f>M340+M354+#REF!+M450</f>
        <v>#REF!</v>
      </c>
      <c r="N334" s="33" t="e">
        <f>N340+N354+#REF!+N450</f>
        <v>#REF!</v>
      </c>
      <c r="O334" s="33" t="e">
        <f>O340+O354+#REF!+O450</f>
        <v>#REF!</v>
      </c>
      <c r="P334" s="33" t="e">
        <f>P340+P354+#REF!+P450</f>
        <v>#REF!</v>
      </c>
      <c r="Q334" s="33" t="e">
        <f>Q340+Q354+#REF!+Q450</f>
        <v>#REF!</v>
      </c>
      <c r="R334" s="33" t="e">
        <f>R340+R354+#REF!+R450</f>
        <v>#REF!</v>
      </c>
      <c r="S334" s="33" t="e">
        <f>S340+S354+#REF!+S450</f>
        <v>#REF!</v>
      </c>
      <c r="T334" s="33" t="e">
        <f>T340+T354+#REF!+T450</f>
        <v>#REF!</v>
      </c>
      <c r="U334" s="33" t="e">
        <f>U340+U354+#REF!+U450</f>
        <v>#REF!</v>
      </c>
      <c r="V334" s="33" t="e">
        <f>V340+V354+#REF!+V450</f>
        <v>#REF!</v>
      </c>
      <c r="W334" s="33" t="e">
        <f>W340+W354+#REF!+W450</f>
        <v>#REF!</v>
      </c>
      <c r="X334" s="33" t="e">
        <f>X340+X354+#REF!+X450</f>
        <v>#REF!</v>
      </c>
      <c r="Y334" s="69" t="e">
        <f>X334/G334*100</f>
        <v>#REF!</v>
      </c>
    </row>
    <row r="335" spans="1:25" ht="19.5" outlineLevel="6" thickBot="1">
      <c r="A335" s="149" t="s">
        <v>71</v>
      </c>
      <c r="B335" s="19">
        <v>953</v>
      </c>
      <c r="C335" s="14" t="s">
        <v>109</v>
      </c>
      <c r="D335" s="14" t="s">
        <v>6</v>
      </c>
      <c r="E335" s="14" t="s">
        <v>5</v>
      </c>
      <c r="F335" s="14"/>
      <c r="G335" s="33">
        <f>G337+G355+G437+G462</f>
        <v>145826.24000000002</v>
      </c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52"/>
      <c r="Y335" s="69"/>
    </row>
    <row r="336" spans="1:25" ht="19.5" outlineLevel="6" thickBot="1">
      <c r="A336" s="32" t="s">
        <v>293</v>
      </c>
      <c r="B336" s="19">
        <v>953</v>
      </c>
      <c r="C336" s="14" t="s">
        <v>39</v>
      </c>
      <c r="D336" s="14" t="s">
        <v>6</v>
      </c>
      <c r="E336" s="14" t="s">
        <v>5</v>
      </c>
      <c r="F336" s="14"/>
      <c r="G336" s="33">
        <f>G340+G351+G347</f>
        <v>81044.40999999999</v>
      </c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52"/>
      <c r="Y336" s="69"/>
    </row>
    <row r="337" spans="1:25" ht="20.25" outlineLevel="6" thickBot="1">
      <c r="A337" s="13" t="s">
        <v>71</v>
      </c>
      <c r="B337" s="21">
        <v>953</v>
      </c>
      <c r="C337" s="151" t="s">
        <v>39</v>
      </c>
      <c r="D337" s="151" t="s">
        <v>6</v>
      </c>
      <c r="E337" s="151" t="s">
        <v>5</v>
      </c>
      <c r="F337" s="151"/>
      <c r="G337" s="152">
        <f>G338</f>
        <v>71678.40999999999</v>
      </c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52"/>
      <c r="Y337" s="69"/>
    </row>
    <row r="338" spans="1:25" ht="20.25" outlineLevel="6" thickBot="1">
      <c r="A338" s="36" t="s">
        <v>305</v>
      </c>
      <c r="B338" s="21">
        <v>953</v>
      </c>
      <c r="C338" s="151" t="s">
        <v>39</v>
      </c>
      <c r="D338" s="151" t="s">
        <v>6</v>
      </c>
      <c r="E338" s="151" t="s">
        <v>5</v>
      </c>
      <c r="F338" s="151"/>
      <c r="G338" s="152">
        <f>G339+G347</f>
        <v>71678.40999999999</v>
      </c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52"/>
      <c r="Y338" s="69"/>
    </row>
    <row r="339" spans="1:25" ht="32.25" outlineLevel="6" thickBot="1">
      <c r="A339" s="36" t="s">
        <v>306</v>
      </c>
      <c r="B339" s="21">
        <v>953</v>
      </c>
      <c r="C339" s="151" t="s">
        <v>39</v>
      </c>
      <c r="D339" s="151" t="s">
        <v>6</v>
      </c>
      <c r="E339" s="151" t="s">
        <v>5</v>
      </c>
      <c r="F339" s="151"/>
      <c r="G339" s="152">
        <f>G340</f>
        <v>71381.65</v>
      </c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52"/>
      <c r="Y339" s="69"/>
    </row>
    <row r="340" spans="1:25" ht="16.5" outlineLevel="6" thickBot="1">
      <c r="A340" s="36" t="s">
        <v>124</v>
      </c>
      <c r="B340" s="21">
        <v>953</v>
      </c>
      <c r="C340" s="11" t="s">
        <v>39</v>
      </c>
      <c r="D340" s="11" t="s">
        <v>6</v>
      </c>
      <c r="E340" s="11" t="s">
        <v>5</v>
      </c>
      <c r="F340" s="11"/>
      <c r="G340" s="37">
        <f>G341+G344</f>
        <v>71381.65</v>
      </c>
      <c r="H340" s="37">
        <f aca="true" t="shared" si="61" ref="H340:X340">H341</f>
        <v>0</v>
      </c>
      <c r="I340" s="37">
        <f t="shared" si="61"/>
        <v>0</v>
      </c>
      <c r="J340" s="37">
        <f t="shared" si="61"/>
        <v>0</v>
      </c>
      <c r="K340" s="37">
        <f t="shared" si="61"/>
        <v>0</v>
      </c>
      <c r="L340" s="37">
        <f t="shared" si="61"/>
        <v>0</v>
      </c>
      <c r="M340" s="37">
        <f t="shared" si="61"/>
        <v>0</v>
      </c>
      <c r="N340" s="37">
        <f t="shared" si="61"/>
        <v>0</v>
      </c>
      <c r="O340" s="37">
        <f t="shared" si="61"/>
        <v>0</v>
      </c>
      <c r="P340" s="37">
        <f t="shared" si="61"/>
        <v>0</v>
      </c>
      <c r="Q340" s="37">
        <f t="shared" si="61"/>
        <v>0</v>
      </c>
      <c r="R340" s="37">
        <f t="shared" si="61"/>
        <v>0</v>
      </c>
      <c r="S340" s="37">
        <f t="shared" si="61"/>
        <v>0</v>
      </c>
      <c r="T340" s="37">
        <f t="shared" si="61"/>
        <v>0</v>
      </c>
      <c r="U340" s="37">
        <f t="shared" si="61"/>
        <v>0</v>
      </c>
      <c r="V340" s="37">
        <f t="shared" si="61"/>
        <v>0</v>
      </c>
      <c r="W340" s="37">
        <f t="shared" si="61"/>
        <v>0</v>
      </c>
      <c r="X340" s="77">
        <f t="shared" si="61"/>
        <v>34477.81647</v>
      </c>
      <c r="Y340" s="69">
        <f>X340/G340*100</f>
        <v>48.300671769285245</v>
      </c>
    </row>
    <row r="341" spans="1:25" ht="32.25" outlineLevel="6" thickBot="1">
      <c r="A341" s="106" t="s">
        <v>81</v>
      </c>
      <c r="B341" s="107">
        <v>953</v>
      </c>
      <c r="C341" s="108" t="s">
        <v>39</v>
      </c>
      <c r="D341" s="108" t="s">
        <v>6</v>
      </c>
      <c r="E341" s="108" t="s">
        <v>5</v>
      </c>
      <c r="F341" s="108"/>
      <c r="G341" s="40">
        <f>G342</f>
        <v>67971.14</v>
      </c>
      <c r="H341" s="39">
        <f aca="true" t="shared" si="62" ref="H341:X341">H343</f>
        <v>0</v>
      </c>
      <c r="I341" s="39">
        <f t="shared" si="62"/>
        <v>0</v>
      </c>
      <c r="J341" s="39">
        <f t="shared" si="62"/>
        <v>0</v>
      </c>
      <c r="K341" s="39">
        <f t="shared" si="62"/>
        <v>0</v>
      </c>
      <c r="L341" s="39">
        <f t="shared" si="62"/>
        <v>0</v>
      </c>
      <c r="M341" s="39">
        <f t="shared" si="62"/>
        <v>0</v>
      </c>
      <c r="N341" s="39">
        <f t="shared" si="62"/>
        <v>0</v>
      </c>
      <c r="O341" s="39">
        <f t="shared" si="62"/>
        <v>0</v>
      </c>
      <c r="P341" s="39">
        <f t="shared" si="62"/>
        <v>0</v>
      </c>
      <c r="Q341" s="39">
        <f t="shared" si="62"/>
        <v>0</v>
      </c>
      <c r="R341" s="39">
        <f t="shared" si="62"/>
        <v>0</v>
      </c>
      <c r="S341" s="39">
        <f t="shared" si="62"/>
        <v>0</v>
      </c>
      <c r="T341" s="39">
        <f t="shared" si="62"/>
        <v>0</v>
      </c>
      <c r="U341" s="39">
        <f t="shared" si="62"/>
        <v>0</v>
      </c>
      <c r="V341" s="39">
        <f t="shared" si="62"/>
        <v>0</v>
      </c>
      <c r="W341" s="39">
        <f t="shared" si="62"/>
        <v>0</v>
      </c>
      <c r="X341" s="78">
        <f t="shared" si="62"/>
        <v>34477.81647</v>
      </c>
      <c r="Y341" s="69">
        <f>X341/G341*100</f>
        <v>50.7241992263187</v>
      </c>
    </row>
    <row r="342" spans="1:25" ht="16.5" outlineLevel="6" thickBot="1">
      <c r="A342" s="5" t="s">
        <v>258</v>
      </c>
      <c r="B342" s="22">
        <v>953</v>
      </c>
      <c r="C342" s="6" t="s">
        <v>39</v>
      </c>
      <c r="D342" s="6" t="s">
        <v>6</v>
      </c>
      <c r="E342" s="6" t="s">
        <v>5</v>
      </c>
      <c r="F342" s="6"/>
      <c r="G342" s="39">
        <f>G343</f>
        <v>67971.14</v>
      </c>
      <c r="H342" s="65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96"/>
      <c r="Y342" s="69"/>
    </row>
    <row r="343" spans="1:25" ht="48" outlineLevel="6" thickBot="1">
      <c r="A343" s="115" t="s">
        <v>192</v>
      </c>
      <c r="B343" s="109">
        <v>953</v>
      </c>
      <c r="C343" s="110" t="s">
        <v>39</v>
      </c>
      <c r="D343" s="110" t="s">
        <v>40</v>
      </c>
      <c r="E343" s="110" t="s">
        <v>196</v>
      </c>
      <c r="F343" s="110"/>
      <c r="G343" s="111">
        <v>67971.14</v>
      </c>
      <c r="H343" s="29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54"/>
      <c r="X343" s="75">
        <v>34477.81647</v>
      </c>
      <c r="Y343" s="69">
        <f>X343/G343*100</f>
        <v>50.7241992263187</v>
      </c>
    </row>
    <row r="344" spans="1:25" ht="32.25" outlineLevel="6" thickBot="1">
      <c r="A344" s="165" t="s">
        <v>321</v>
      </c>
      <c r="B344" s="107">
        <v>953</v>
      </c>
      <c r="C344" s="108" t="s">
        <v>39</v>
      </c>
      <c r="D344" s="108" t="s">
        <v>324</v>
      </c>
      <c r="E344" s="108" t="s">
        <v>5</v>
      </c>
      <c r="F344" s="110"/>
      <c r="G344" s="16">
        <f>G345</f>
        <v>3410.51</v>
      </c>
      <c r="H344" s="65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85"/>
      <c r="Y344" s="69"/>
    </row>
    <row r="345" spans="1:25" ht="16.5" outlineLevel="6" thickBot="1">
      <c r="A345" s="5" t="s">
        <v>258</v>
      </c>
      <c r="B345" s="22">
        <v>953</v>
      </c>
      <c r="C345" s="6" t="s">
        <v>39</v>
      </c>
      <c r="D345" s="6" t="s">
        <v>324</v>
      </c>
      <c r="E345" s="6" t="s">
        <v>257</v>
      </c>
      <c r="F345" s="110"/>
      <c r="G345" s="7">
        <f>G346</f>
        <v>3410.51</v>
      </c>
      <c r="H345" s="65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85"/>
      <c r="Y345" s="69"/>
    </row>
    <row r="346" spans="1:25" ht="16.5" outlineLevel="6" thickBot="1">
      <c r="A346" s="115" t="s">
        <v>193</v>
      </c>
      <c r="B346" s="109">
        <v>953</v>
      </c>
      <c r="C346" s="110" t="s">
        <v>39</v>
      </c>
      <c r="D346" s="110" t="s">
        <v>324</v>
      </c>
      <c r="E346" s="110" t="s">
        <v>195</v>
      </c>
      <c r="F346" s="110"/>
      <c r="G346" s="117">
        <v>3410.51</v>
      </c>
      <c r="H346" s="65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85"/>
      <c r="Y346" s="69"/>
    </row>
    <row r="347" spans="1:25" ht="48" outlineLevel="6" thickBot="1">
      <c r="A347" s="166" t="s">
        <v>322</v>
      </c>
      <c r="B347" s="20">
        <v>953</v>
      </c>
      <c r="C347" s="9" t="s">
        <v>39</v>
      </c>
      <c r="D347" s="9" t="s">
        <v>325</v>
      </c>
      <c r="E347" s="9" t="s">
        <v>5</v>
      </c>
      <c r="F347" s="110"/>
      <c r="G347" s="10">
        <f>G348</f>
        <v>296.76</v>
      </c>
      <c r="H347" s="65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85"/>
      <c r="Y347" s="69"/>
    </row>
    <row r="348" spans="1:25" ht="32.25" outlineLevel="6" thickBot="1">
      <c r="A348" s="165" t="s">
        <v>323</v>
      </c>
      <c r="B348" s="107">
        <v>953</v>
      </c>
      <c r="C348" s="108" t="s">
        <v>39</v>
      </c>
      <c r="D348" s="108" t="s">
        <v>326</v>
      </c>
      <c r="E348" s="108" t="s">
        <v>5</v>
      </c>
      <c r="F348" s="110"/>
      <c r="G348" s="16">
        <f>G349</f>
        <v>296.76</v>
      </c>
      <c r="H348" s="65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85"/>
      <c r="Y348" s="69"/>
    </row>
    <row r="349" spans="1:25" ht="16.5" outlineLevel="6" thickBot="1">
      <c r="A349" s="5" t="s">
        <v>258</v>
      </c>
      <c r="B349" s="22">
        <v>953</v>
      </c>
      <c r="C349" s="6" t="s">
        <v>39</v>
      </c>
      <c r="D349" s="6" t="s">
        <v>326</v>
      </c>
      <c r="E349" s="6" t="s">
        <v>257</v>
      </c>
      <c r="F349" s="110"/>
      <c r="G349" s="7">
        <f>G350</f>
        <v>296.76</v>
      </c>
      <c r="H349" s="65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85"/>
      <c r="Y349" s="69"/>
    </row>
    <row r="350" spans="1:25" ht="16.5" outlineLevel="6" thickBot="1">
      <c r="A350" s="115" t="s">
        <v>193</v>
      </c>
      <c r="B350" s="109">
        <v>953</v>
      </c>
      <c r="C350" s="110" t="s">
        <v>39</v>
      </c>
      <c r="D350" s="110" t="s">
        <v>326</v>
      </c>
      <c r="E350" s="110" t="s">
        <v>195</v>
      </c>
      <c r="F350" s="110"/>
      <c r="G350" s="117">
        <v>296.76</v>
      </c>
      <c r="H350" s="65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85"/>
      <c r="Y350" s="69"/>
    </row>
    <row r="351" spans="1:25" ht="48" outlineLevel="6" thickBot="1">
      <c r="A351" s="167" t="s">
        <v>339</v>
      </c>
      <c r="B351" s="20">
        <v>953</v>
      </c>
      <c r="C351" s="9" t="s">
        <v>39</v>
      </c>
      <c r="D351" s="9" t="s">
        <v>340</v>
      </c>
      <c r="E351" s="9" t="s">
        <v>5</v>
      </c>
      <c r="F351" s="9"/>
      <c r="G351" s="10">
        <f>G352</f>
        <v>9366</v>
      </c>
      <c r="H351" s="65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85"/>
      <c r="Y351" s="69"/>
    </row>
    <row r="352" spans="1:25" ht="16.5" outlineLevel="6" thickBot="1">
      <c r="A352" s="5" t="s">
        <v>258</v>
      </c>
      <c r="B352" s="22">
        <v>953</v>
      </c>
      <c r="C352" s="6" t="s">
        <v>39</v>
      </c>
      <c r="D352" s="6" t="s">
        <v>340</v>
      </c>
      <c r="E352" s="6" t="s">
        <v>257</v>
      </c>
      <c r="F352" s="6"/>
      <c r="G352" s="7">
        <f>G353</f>
        <v>9366</v>
      </c>
      <c r="H352" s="65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85"/>
      <c r="Y352" s="69"/>
    </row>
    <row r="353" spans="1:25" ht="48" outlineLevel="6" thickBot="1">
      <c r="A353" s="118" t="s">
        <v>192</v>
      </c>
      <c r="B353" s="109">
        <v>953</v>
      </c>
      <c r="C353" s="110" t="s">
        <v>39</v>
      </c>
      <c r="D353" s="110" t="s">
        <v>340</v>
      </c>
      <c r="E353" s="110" t="s">
        <v>196</v>
      </c>
      <c r="F353" s="110"/>
      <c r="G353" s="117">
        <v>9366</v>
      </c>
      <c r="H353" s="65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85"/>
      <c r="Y353" s="69"/>
    </row>
    <row r="354" spans="1:25" ht="16.5" outlineLevel="6" thickBot="1">
      <c r="A354" s="34" t="s">
        <v>82</v>
      </c>
      <c r="B354" s="20">
        <v>953</v>
      </c>
      <c r="C354" s="9" t="s">
        <v>41</v>
      </c>
      <c r="D354" s="9" t="s">
        <v>6</v>
      </c>
      <c r="E354" s="9" t="s">
        <v>5</v>
      </c>
      <c r="F354" s="9"/>
      <c r="G354" s="35">
        <f>G355+G390+G396</f>
        <v>291175.26</v>
      </c>
      <c r="H354" s="35" t="e">
        <f>#REF!+H376+H396+H390</f>
        <v>#REF!</v>
      </c>
      <c r="I354" s="35" t="e">
        <f>#REF!+I376+I396+I390</f>
        <v>#REF!</v>
      </c>
      <c r="J354" s="35" t="e">
        <f>#REF!+J376+J396+J390</f>
        <v>#REF!</v>
      </c>
      <c r="K354" s="35" t="e">
        <f>#REF!+K376+K396+K390</f>
        <v>#REF!</v>
      </c>
      <c r="L354" s="35" t="e">
        <f>#REF!+L376+L396+L390</f>
        <v>#REF!</v>
      </c>
      <c r="M354" s="35" t="e">
        <f>#REF!+M376+M396+M390</f>
        <v>#REF!</v>
      </c>
      <c r="N354" s="35" t="e">
        <f>#REF!+N376+N396+N390</f>
        <v>#REF!</v>
      </c>
      <c r="O354" s="35" t="e">
        <f>#REF!+O376+O396+O390</f>
        <v>#REF!</v>
      </c>
      <c r="P354" s="35" t="e">
        <f>#REF!+P376+P396+P390</f>
        <v>#REF!</v>
      </c>
      <c r="Q354" s="35" t="e">
        <f>#REF!+Q376+Q396+Q390</f>
        <v>#REF!</v>
      </c>
      <c r="R354" s="35" t="e">
        <f>#REF!+R376+R396+R390</f>
        <v>#REF!</v>
      </c>
      <c r="S354" s="35" t="e">
        <f>#REF!+S376+S396+S390</f>
        <v>#REF!</v>
      </c>
      <c r="T354" s="35" t="e">
        <f>#REF!+T376+T396+T390</f>
        <v>#REF!</v>
      </c>
      <c r="U354" s="35" t="e">
        <f>#REF!+U376+U396+U390</f>
        <v>#REF!</v>
      </c>
      <c r="V354" s="35" t="e">
        <f>#REF!+V376+V396+V390</f>
        <v>#REF!</v>
      </c>
      <c r="W354" s="35" t="e">
        <f>#REF!+W376+W396+W390</f>
        <v>#REF!</v>
      </c>
      <c r="X354" s="35" t="e">
        <f>#REF!+X376+X396+X390</f>
        <v>#REF!</v>
      </c>
      <c r="Y354" s="69" t="e">
        <f>X354/G354*100</f>
        <v>#REF!</v>
      </c>
    </row>
    <row r="355" spans="1:25" ht="16.5" outlineLevel="6" thickBot="1">
      <c r="A355" s="42" t="s">
        <v>71</v>
      </c>
      <c r="B355" s="20">
        <v>954</v>
      </c>
      <c r="C355" s="9" t="s">
        <v>41</v>
      </c>
      <c r="D355" s="9" t="s">
        <v>6</v>
      </c>
      <c r="E355" s="9" t="s">
        <v>5</v>
      </c>
      <c r="F355" s="9"/>
      <c r="G355" s="35">
        <f>G356+G386</f>
        <v>71097.67000000001</v>
      </c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69"/>
    </row>
    <row r="356" spans="1:25" ht="16.5" outlineLevel="6" thickBot="1">
      <c r="A356" s="36" t="s">
        <v>305</v>
      </c>
      <c r="B356" s="21">
        <v>955</v>
      </c>
      <c r="C356" s="11" t="s">
        <v>41</v>
      </c>
      <c r="D356" s="11" t="s">
        <v>6</v>
      </c>
      <c r="E356" s="11" t="s">
        <v>5</v>
      </c>
      <c r="F356" s="11"/>
      <c r="G356" s="37">
        <f>G357+G378+G427</f>
        <v>70959.67000000001</v>
      </c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73"/>
      <c r="Y356" s="69"/>
    </row>
    <row r="357" spans="1:25" ht="32.25" outlineLevel="6" thickBot="1">
      <c r="A357" s="42" t="s">
        <v>307</v>
      </c>
      <c r="B357" s="21">
        <v>956</v>
      </c>
      <c r="C357" s="11" t="s">
        <v>41</v>
      </c>
      <c r="D357" s="11" t="s">
        <v>6</v>
      </c>
      <c r="E357" s="11" t="s">
        <v>5</v>
      </c>
      <c r="F357" s="11"/>
      <c r="G357" s="37">
        <f>G358</f>
        <v>48408.59000000001</v>
      </c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73"/>
      <c r="Y357" s="69"/>
    </row>
    <row r="358" spans="1:25" ht="32.25" outlineLevel="6" thickBot="1">
      <c r="A358" s="42" t="s">
        <v>125</v>
      </c>
      <c r="B358" s="21">
        <v>953</v>
      </c>
      <c r="C358" s="11" t="s">
        <v>41</v>
      </c>
      <c r="D358" s="11" t="s">
        <v>6</v>
      </c>
      <c r="E358" s="11" t="s">
        <v>5</v>
      </c>
      <c r="F358" s="11"/>
      <c r="G358" s="37">
        <f>G359+G371</f>
        <v>48408.59000000001</v>
      </c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73"/>
      <c r="Y358" s="69"/>
    </row>
    <row r="359" spans="1:25" ht="32.25" outlineLevel="6" thickBot="1">
      <c r="A359" s="106" t="s">
        <v>81</v>
      </c>
      <c r="B359" s="107">
        <v>953</v>
      </c>
      <c r="C359" s="108" t="s">
        <v>41</v>
      </c>
      <c r="D359" s="108" t="s">
        <v>6</v>
      </c>
      <c r="E359" s="108" t="s">
        <v>5</v>
      </c>
      <c r="F359" s="108"/>
      <c r="G359" s="40">
        <f>G360+G362+G365+G368</f>
        <v>45112.50000000001</v>
      </c>
      <c r="H359" s="39">
        <f aca="true" t="shared" si="63" ref="H359:X359">H366</f>
        <v>0</v>
      </c>
      <c r="I359" s="39">
        <f t="shared" si="63"/>
        <v>0</v>
      </c>
      <c r="J359" s="39">
        <f t="shared" si="63"/>
        <v>0</v>
      </c>
      <c r="K359" s="39">
        <f t="shared" si="63"/>
        <v>0</v>
      </c>
      <c r="L359" s="39">
        <f t="shared" si="63"/>
        <v>0</v>
      </c>
      <c r="M359" s="39">
        <f t="shared" si="63"/>
        <v>0</v>
      </c>
      <c r="N359" s="39">
        <f t="shared" si="63"/>
        <v>0</v>
      </c>
      <c r="O359" s="39">
        <f t="shared" si="63"/>
        <v>0</v>
      </c>
      <c r="P359" s="39">
        <f t="shared" si="63"/>
        <v>0</v>
      </c>
      <c r="Q359" s="39">
        <f t="shared" si="63"/>
        <v>0</v>
      </c>
      <c r="R359" s="39">
        <f t="shared" si="63"/>
        <v>0</v>
      </c>
      <c r="S359" s="39">
        <f t="shared" si="63"/>
        <v>0</v>
      </c>
      <c r="T359" s="39">
        <f t="shared" si="63"/>
        <v>0</v>
      </c>
      <c r="U359" s="39">
        <f t="shared" si="63"/>
        <v>0</v>
      </c>
      <c r="V359" s="39">
        <f t="shared" si="63"/>
        <v>0</v>
      </c>
      <c r="W359" s="39">
        <f t="shared" si="63"/>
        <v>0</v>
      </c>
      <c r="X359" s="78">
        <f t="shared" si="63"/>
        <v>48148.89725</v>
      </c>
      <c r="Y359" s="69">
        <f>X359/G359*100</f>
        <v>106.73072263784982</v>
      </c>
    </row>
    <row r="360" spans="1:25" ht="32.25" outlineLevel="6" thickBot="1">
      <c r="A360" s="5" t="s">
        <v>234</v>
      </c>
      <c r="B360" s="22">
        <v>953</v>
      </c>
      <c r="C360" s="6" t="s">
        <v>41</v>
      </c>
      <c r="D360" s="6" t="s">
        <v>42</v>
      </c>
      <c r="E360" s="6" t="s">
        <v>233</v>
      </c>
      <c r="F360" s="6"/>
      <c r="G360" s="39">
        <f>G361</f>
        <v>154.4</v>
      </c>
      <c r="H360" s="65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96"/>
      <c r="Y360" s="69"/>
    </row>
    <row r="361" spans="1:25" ht="32.25" outlineLevel="6" thickBot="1">
      <c r="A361" s="105" t="s">
        <v>212</v>
      </c>
      <c r="B361" s="109">
        <v>953</v>
      </c>
      <c r="C361" s="110" t="s">
        <v>41</v>
      </c>
      <c r="D361" s="110" t="s">
        <v>42</v>
      </c>
      <c r="E361" s="110" t="s">
        <v>236</v>
      </c>
      <c r="F361" s="110"/>
      <c r="G361" s="111">
        <v>154.4</v>
      </c>
      <c r="H361" s="65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96"/>
      <c r="Y361" s="69"/>
    </row>
    <row r="362" spans="1:25" ht="32.25" outlineLevel="6" thickBot="1">
      <c r="A362" s="5" t="s">
        <v>219</v>
      </c>
      <c r="B362" s="22">
        <v>953</v>
      </c>
      <c r="C362" s="6" t="s">
        <v>41</v>
      </c>
      <c r="D362" s="6" t="s">
        <v>42</v>
      </c>
      <c r="E362" s="6" t="s">
        <v>213</v>
      </c>
      <c r="F362" s="6"/>
      <c r="G362" s="39">
        <f>G363+G364</f>
        <v>25532.22</v>
      </c>
      <c r="H362" s="65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96"/>
      <c r="Y362" s="69"/>
    </row>
    <row r="363" spans="1:25" ht="32.25" outlineLevel="6" thickBot="1">
      <c r="A363" s="105" t="s">
        <v>220</v>
      </c>
      <c r="B363" s="109">
        <v>953</v>
      </c>
      <c r="C363" s="110" t="s">
        <v>41</v>
      </c>
      <c r="D363" s="110" t="s">
        <v>42</v>
      </c>
      <c r="E363" s="110" t="s">
        <v>214</v>
      </c>
      <c r="F363" s="110"/>
      <c r="G363" s="111">
        <v>902.65</v>
      </c>
      <c r="H363" s="65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96"/>
      <c r="Y363" s="69"/>
    </row>
    <row r="364" spans="1:25" ht="32.25" outlineLevel="6" thickBot="1">
      <c r="A364" s="105" t="s">
        <v>221</v>
      </c>
      <c r="B364" s="109">
        <v>953</v>
      </c>
      <c r="C364" s="110" t="s">
        <v>41</v>
      </c>
      <c r="D364" s="110" t="s">
        <v>42</v>
      </c>
      <c r="E364" s="110" t="s">
        <v>215</v>
      </c>
      <c r="F364" s="110"/>
      <c r="G364" s="111">
        <v>24629.57</v>
      </c>
      <c r="H364" s="65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96"/>
      <c r="Y364" s="69"/>
    </row>
    <row r="365" spans="1:25" ht="16.5" outlineLevel="6" thickBot="1">
      <c r="A365" s="5" t="s">
        <v>258</v>
      </c>
      <c r="B365" s="22">
        <v>953</v>
      </c>
      <c r="C365" s="6" t="s">
        <v>41</v>
      </c>
      <c r="D365" s="6" t="s">
        <v>6</v>
      </c>
      <c r="E365" s="6" t="s">
        <v>5</v>
      </c>
      <c r="F365" s="6"/>
      <c r="G365" s="39">
        <f>G366+G367</f>
        <v>17228.7</v>
      </c>
      <c r="H365" s="65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96"/>
      <c r="Y365" s="69"/>
    </row>
    <row r="366" spans="1:25" ht="48" outlineLevel="6" thickBot="1">
      <c r="A366" s="115" t="s">
        <v>192</v>
      </c>
      <c r="B366" s="109">
        <v>953</v>
      </c>
      <c r="C366" s="110" t="s">
        <v>41</v>
      </c>
      <c r="D366" s="110" t="s">
        <v>42</v>
      </c>
      <c r="E366" s="110" t="s">
        <v>196</v>
      </c>
      <c r="F366" s="110"/>
      <c r="G366" s="111">
        <v>17228.7</v>
      </c>
      <c r="H366" s="29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54"/>
      <c r="X366" s="75">
        <v>48148.89725</v>
      </c>
      <c r="Y366" s="69">
        <f>X366/G366*100</f>
        <v>279.46912564499934</v>
      </c>
    </row>
    <row r="367" spans="1:25" ht="16.5" outlineLevel="6" thickBot="1">
      <c r="A367" s="115" t="s">
        <v>193</v>
      </c>
      <c r="B367" s="109">
        <v>953</v>
      </c>
      <c r="C367" s="110" t="s">
        <v>41</v>
      </c>
      <c r="D367" s="110" t="s">
        <v>297</v>
      </c>
      <c r="E367" s="110" t="s">
        <v>195</v>
      </c>
      <c r="F367" s="110"/>
      <c r="G367" s="111">
        <v>0</v>
      </c>
      <c r="H367" s="65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85"/>
      <c r="Y367" s="69"/>
    </row>
    <row r="368" spans="1:25" ht="16.5" outlineLevel="6" thickBot="1">
      <c r="A368" s="5" t="s">
        <v>222</v>
      </c>
      <c r="B368" s="22">
        <v>953</v>
      </c>
      <c r="C368" s="6" t="s">
        <v>41</v>
      </c>
      <c r="D368" s="6" t="s">
        <v>42</v>
      </c>
      <c r="E368" s="6" t="s">
        <v>216</v>
      </c>
      <c r="F368" s="6"/>
      <c r="G368" s="39">
        <f>G369+G370</f>
        <v>2197.1800000000003</v>
      </c>
      <c r="H368" s="65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85"/>
      <c r="Y368" s="69"/>
    </row>
    <row r="369" spans="1:25" ht="32.25" outlineLevel="6" thickBot="1">
      <c r="A369" s="105" t="s">
        <v>223</v>
      </c>
      <c r="B369" s="109">
        <v>953</v>
      </c>
      <c r="C369" s="110" t="s">
        <v>41</v>
      </c>
      <c r="D369" s="110" t="s">
        <v>42</v>
      </c>
      <c r="E369" s="110" t="s">
        <v>217</v>
      </c>
      <c r="F369" s="110"/>
      <c r="G369" s="111">
        <v>1857.21</v>
      </c>
      <c r="H369" s="65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85"/>
      <c r="Y369" s="69"/>
    </row>
    <row r="370" spans="1:25" ht="16.5" outlineLevel="6" thickBot="1">
      <c r="A370" s="105" t="s">
        <v>224</v>
      </c>
      <c r="B370" s="109">
        <v>953</v>
      </c>
      <c r="C370" s="110" t="s">
        <v>41</v>
      </c>
      <c r="D370" s="110" t="s">
        <v>42</v>
      </c>
      <c r="E370" s="110" t="s">
        <v>218</v>
      </c>
      <c r="F370" s="110"/>
      <c r="G370" s="111">
        <v>339.97</v>
      </c>
      <c r="H370" s="65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85"/>
      <c r="Y370" s="69"/>
    </row>
    <row r="371" spans="1:25" ht="16.5" outlineLevel="6" thickBot="1">
      <c r="A371" s="122" t="s">
        <v>327</v>
      </c>
      <c r="B371" s="107">
        <v>953</v>
      </c>
      <c r="C371" s="108" t="s">
        <v>41</v>
      </c>
      <c r="D371" s="108" t="s">
        <v>328</v>
      </c>
      <c r="E371" s="108" t="s">
        <v>5</v>
      </c>
      <c r="F371" s="110"/>
      <c r="G371" s="16">
        <f>G372+G374</f>
        <v>3296.09</v>
      </c>
      <c r="H371" s="65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85"/>
      <c r="Y371" s="69"/>
    </row>
    <row r="372" spans="1:25" ht="32.25" outlineLevel="6" thickBot="1">
      <c r="A372" s="5" t="s">
        <v>219</v>
      </c>
      <c r="B372" s="22">
        <v>953</v>
      </c>
      <c r="C372" s="6" t="s">
        <v>41</v>
      </c>
      <c r="D372" s="6" t="s">
        <v>328</v>
      </c>
      <c r="E372" s="6" t="s">
        <v>213</v>
      </c>
      <c r="F372" s="110"/>
      <c r="G372" s="7">
        <f>G373</f>
        <v>2414.73</v>
      </c>
      <c r="H372" s="65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85"/>
      <c r="Y372" s="69"/>
    </row>
    <row r="373" spans="1:25" ht="32.25" outlineLevel="6" thickBot="1">
      <c r="A373" s="105" t="s">
        <v>221</v>
      </c>
      <c r="B373" s="109">
        <v>953</v>
      </c>
      <c r="C373" s="110" t="s">
        <v>41</v>
      </c>
      <c r="D373" s="110" t="s">
        <v>328</v>
      </c>
      <c r="E373" s="110" t="s">
        <v>215</v>
      </c>
      <c r="F373" s="110"/>
      <c r="G373" s="117">
        <v>2414.73</v>
      </c>
      <c r="H373" s="65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85"/>
      <c r="Y373" s="69"/>
    </row>
    <row r="374" spans="1:25" ht="16.5" outlineLevel="6" thickBot="1">
      <c r="A374" s="5" t="s">
        <v>258</v>
      </c>
      <c r="B374" s="22">
        <v>953</v>
      </c>
      <c r="C374" s="6" t="s">
        <v>41</v>
      </c>
      <c r="D374" s="6" t="s">
        <v>328</v>
      </c>
      <c r="E374" s="6" t="s">
        <v>257</v>
      </c>
      <c r="F374" s="110"/>
      <c r="G374" s="7">
        <f>G375</f>
        <v>881.36</v>
      </c>
      <c r="H374" s="65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85"/>
      <c r="Y374" s="69"/>
    </row>
    <row r="375" spans="1:25" ht="16.5" outlineLevel="6" thickBot="1">
      <c r="A375" s="115" t="s">
        <v>193</v>
      </c>
      <c r="B375" s="109">
        <v>953</v>
      </c>
      <c r="C375" s="110" t="s">
        <v>41</v>
      </c>
      <c r="D375" s="110" t="s">
        <v>328</v>
      </c>
      <c r="E375" s="110" t="s">
        <v>195</v>
      </c>
      <c r="F375" s="110"/>
      <c r="G375" s="117">
        <v>881.36</v>
      </c>
      <c r="H375" s="65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85"/>
      <c r="Y375" s="69"/>
    </row>
    <row r="376" spans="1:25" ht="17.25" customHeight="1" outlineLevel="6" thickBot="1">
      <c r="A376" s="150" t="s">
        <v>122</v>
      </c>
      <c r="B376" s="20">
        <v>953</v>
      </c>
      <c r="C376" s="9" t="s">
        <v>41</v>
      </c>
      <c r="D376" s="9" t="s">
        <v>6</v>
      </c>
      <c r="E376" s="9" t="s">
        <v>5</v>
      </c>
      <c r="F376" s="9"/>
      <c r="G376" s="35">
        <f>G379+G383+G386</f>
        <v>21245.73</v>
      </c>
      <c r="H376" s="37">
        <f aca="true" t="shared" si="64" ref="H376:X376">H379</f>
        <v>0</v>
      </c>
      <c r="I376" s="37">
        <f t="shared" si="64"/>
        <v>0</v>
      </c>
      <c r="J376" s="37">
        <f t="shared" si="64"/>
        <v>0</v>
      </c>
      <c r="K376" s="37">
        <f t="shared" si="64"/>
        <v>0</v>
      </c>
      <c r="L376" s="37">
        <f t="shared" si="64"/>
        <v>0</v>
      </c>
      <c r="M376" s="37">
        <f t="shared" si="64"/>
        <v>0</v>
      </c>
      <c r="N376" s="37">
        <f t="shared" si="64"/>
        <v>0</v>
      </c>
      <c r="O376" s="37">
        <f t="shared" si="64"/>
        <v>0</v>
      </c>
      <c r="P376" s="37">
        <f t="shared" si="64"/>
        <v>0</v>
      </c>
      <c r="Q376" s="37">
        <f t="shared" si="64"/>
        <v>0</v>
      </c>
      <c r="R376" s="37">
        <f t="shared" si="64"/>
        <v>0</v>
      </c>
      <c r="S376" s="37">
        <f t="shared" si="64"/>
        <v>0</v>
      </c>
      <c r="T376" s="37">
        <f t="shared" si="64"/>
        <v>0</v>
      </c>
      <c r="U376" s="37">
        <f t="shared" si="64"/>
        <v>0</v>
      </c>
      <c r="V376" s="37">
        <f t="shared" si="64"/>
        <v>0</v>
      </c>
      <c r="W376" s="37">
        <f t="shared" si="64"/>
        <v>0</v>
      </c>
      <c r="X376" s="77">
        <f t="shared" si="64"/>
        <v>19460.04851</v>
      </c>
      <c r="Y376" s="69">
        <f>X376/G376*100</f>
        <v>91.59510409856475</v>
      </c>
    </row>
    <row r="377" spans="1:25" ht="17.25" customHeight="1" outlineLevel="6" thickBot="1">
      <c r="A377" s="42" t="s">
        <v>71</v>
      </c>
      <c r="B377" s="20">
        <v>953</v>
      </c>
      <c r="C377" s="9" t="s">
        <v>41</v>
      </c>
      <c r="D377" s="9" t="s">
        <v>6</v>
      </c>
      <c r="E377" s="9" t="s">
        <v>5</v>
      </c>
      <c r="F377" s="9"/>
      <c r="G377" s="35">
        <f>G378+G386</f>
        <v>21245.73</v>
      </c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77"/>
      <c r="Y377" s="69"/>
    </row>
    <row r="378" spans="1:25" ht="38.25" customHeight="1" outlineLevel="6" thickBot="1">
      <c r="A378" s="36" t="s">
        <v>308</v>
      </c>
      <c r="B378" s="21">
        <v>956</v>
      </c>
      <c r="C378" s="11" t="s">
        <v>41</v>
      </c>
      <c r="D378" s="11" t="s">
        <v>6</v>
      </c>
      <c r="E378" s="11" t="s">
        <v>5</v>
      </c>
      <c r="F378" s="11"/>
      <c r="G378" s="37">
        <f>G379+G383</f>
        <v>21107.73</v>
      </c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77"/>
      <c r="Y378" s="69"/>
    </row>
    <row r="379" spans="1:25" ht="32.25" outlineLevel="6" thickBot="1">
      <c r="A379" s="106" t="s">
        <v>81</v>
      </c>
      <c r="B379" s="107">
        <v>953</v>
      </c>
      <c r="C379" s="108" t="s">
        <v>41</v>
      </c>
      <c r="D379" s="108" t="s">
        <v>6</v>
      </c>
      <c r="E379" s="108" t="s">
        <v>5</v>
      </c>
      <c r="F379" s="108"/>
      <c r="G379" s="40">
        <f>G380</f>
        <v>20251.29</v>
      </c>
      <c r="H379" s="39">
        <f aca="true" t="shared" si="65" ref="H379:X379">H381</f>
        <v>0</v>
      </c>
      <c r="I379" s="39">
        <f t="shared" si="65"/>
        <v>0</v>
      </c>
      <c r="J379" s="39">
        <f t="shared" si="65"/>
        <v>0</v>
      </c>
      <c r="K379" s="39">
        <f t="shared" si="65"/>
        <v>0</v>
      </c>
      <c r="L379" s="39">
        <f t="shared" si="65"/>
        <v>0</v>
      </c>
      <c r="M379" s="39">
        <f t="shared" si="65"/>
        <v>0</v>
      </c>
      <c r="N379" s="39">
        <f t="shared" si="65"/>
        <v>0</v>
      </c>
      <c r="O379" s="39">
        <f t="shared" si="65"/>
        <v>0</v>
      </c>
      <c r="P379" s="39">
        <f t="shared" si="65"/>
        <v>0</v>
      </c>
      <c r="Q379" s="39">
        <f t="shared" si="65"/>
        <v>0</v>
      </c>
      <c r="R379" s="39">
        <f t="shared" si="65"/>
        <v>0</v>
      </c>
      <c r="S379" s="39">
        <f t="shared" si="65"/>
        <v>0</v>
      </c>
      <c r="T379" s="39">
        <f t="shared" si="65"/>
        <v>0</v>
      </c>
      <c r="U379" s="39">
        <f t="shared" si="65"/>
        <v>0</v>
      </c>
      <c r="V379" s="39">
        <f t="shared" si="65"/>
        <v>0</v>
      </c>
      <c r="W379" s="39">
        <f t="shared" si="65"/>
        <v>0</v>
      </c>
      <c r="X379" s="78">
        <f t="shared" si="65"/>
        <v>19460.04851</v>
      </c>
      <c r="Y379" s="69">
        <f>X379/G379*100</f>
        <v>96.09288351507485</v>
      </c>
    </row>
    <row r="380" spans="1:25" ht="16.5" outlineLevel="6" thickBot="1">
      <c r="A380" s="5" t="s">
        <v>258</v>
      </c>
      <c r="B380" s="22">
        <v>953</v>
      </c>
      <c r="C380" s="6" t="s">
        <v>41</v>
      </c>
      <c r="D380" s="6" t="s">
        <v>6</v>
      </c>
      <c r="E380" s="6" t="s">
        <v>5</v>
      </c>
      <c r="F380" s="6"/>
      <c r="G380" s="39">
        <f>G381+G382</f>
        <v>20251.29</v>
      </c>
      <c r="H380" s="65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96"/>
      <c r="Y380" s="69"/>
    </row>
    <row r="381" spans="1:25" ht="48" outlineLevel="6" thickBot="1">
      <c r="A381" s="115" t="s">
        <v>192</v>
      </c>
      <c r="B381" s="109">
        <v>953</v>
      </c>
      <c r="C381" s="110" t="s">
        <v>41</v>
      </c>
      <c r="D381" s="110" t="s">
        <v>43</v>
      </c>
      <c r="E381" s="110" t="s">
        <v>196</v>
      </c>
      <c r="F381" s="110"/>
      <c r="G381" s="111">
        <v>20251.29</v>
      </c>
      <c r="H381" s="29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54"/>
      <c r="X381" s="75">
        <v>19460.04851</v>
      </c>
      <c r="Y381" s="69">
        <f>X381/G381*100</f>
        <v>96.09288351507485</v>
      </c>
    </row>
    <row r="382" spans="1:25" ht="16.5" outlineLevel="6" thickBot="1">
      <c r="A382" s="115" t="s">
        <v>193</v>
      </c>
      <c r="B382" s="109">
        <v>953</v>
      </c>
      <c r="C382" s="110" t="s">
        <v>41</v>
      </c>
      <c r="D382" s="110" t="s">
        <v>313</v>
      </c>
      <c r="E382" s="110" t="s">
        <v>195</v>
      </c>
      <c r="F382" s="110"/>
      <c r="G382" s="111">
        <v>0</v>
      </c>
      <c r="H382" s="65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85"/>
      <c r="Y382" s="69"/>
    </row>
    <row r="383" spans="1:25" ht="32.25" outlineLevel="6" thickBot="1">
      <c r="A383" s="165" t="s">
        <v>329</v>
      </c>
      <c r="B383" s="107">
        <v>953</v>
      </c>
      <c r="C383" s="108" t="s">
        <v>41</v>
      </c>
      <c r="D383" s="108" t="s">
        <v>330</v>
      </c>
      <c r="E383" s="108" t="s">
        <v>5</v>
      </c>
      <c r="F383" s="110"/>
      <c r="G383" s="16">
        <f>G384</f>
        <v>856.44</v>
      </c>
      <c r="H383" s="65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85"/>
      <c r="Y383" s="69"/>
    </row>
    <row r="384" spans="1:25" ht="16.5" outlineLevel="6" thickBot="1">
      <c r="A384" s="5" t="s">
        <v>258</v>
      </c>
      <c r="B384" s="22">
        <v>953</v>
      </c>
      <c r="C384" s="6" t="s">
        <v>41</v>
      </c>
      <c r="D384" s="6" t="s">
        <v>330</v>
      </c>
      <c r="E384" s="6" t="s">
        <v>257</v>
      </c>
      <c r="F384" s="110"/>
      <c r="G384" s="7">
        <f>G385</f>
        <v>856.44</v>
      </c>
      <c r="H384" s="65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85"/>
      <c r="Y384" s="69"/>
    </row>
    <row r="385" spans="1:25" ht="16.5" outlineLevel="6" thickBot="1">
      <c r="A385" s="115" t="s">
        <v>193</v>
      </c>
      <c r="B385" s="109">
        <v>953</v>
      </c>
      <c r="C385" s="110" t="s">
        <v>41</v>
      </c>
      <c r="D385" s="110" t="s">
        <v>330</v>
      </c>
      <c r="E385" s="110" t="s">
        <v>195</v>
      </c>
      <c r="F385" s="110"/>
      <c r="G385" s="117">
        <v>856.44</v>
      </c>
      <c r="H385" s="65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85"/>
      <c r="Y385" s="69"/>
    </row>
    <row r="386" spans="1:25" ht="32.25" outlineLevel="6" thickBot="1">
      <c r="A386" s="13" t="s">
        <v>317</v>
      </c>
      <c r="B386" s="20">
        <v>953</v>
      </c>
      <c r="C386" s="9" t="s">
        <v>41</v>
      </c>
      <c r="D386" s="9" t="s">
        <v>319</v>
      </c>
      <c r="E386" s="9" t="s">
        <v>5</v>
      </c>
      <c r="F386" s="9"/>
      <c r="G386" s="10">
        <f>G387</f>
        <v>138</v>
      </c>
      <c r="H386" s="65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85"/>
      <c r="Y386" s="69"/>
    </row>
    <row r="387" spans="1:25" ht="32.25" outlineLevel="6" thickBot="1">
      <c r="A387" s="112" t="s">
        <v>81</v>
      </c>
      <c r="B387" s="107">
        <v>953</v>
      </c>
      <c r="C387" s="108" t="s">
        <v>41</v>
      </c>
      <c r="D387" s="108" t="s">
        <v>319</v>
      </c>
      <c r="E387" s="108" t="s">
        <v>5</v>
      </c>
      <c r="F387" s="108"/>
      <c r="G387" s="16">
        <f>G388</f>
        <v>138</v>
      </c>
      <c r="H387" s="65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85"/>
      <c r="Y387" s="69"/>
    </row>
    <row r="388" spans="1:25" ht="16.5" outlineLevel="6" thickBot="1">
      <c r="A388" s="5" t="s">
        <v>258</v>
      </c>
      <c r="B388" s="22">
        <v>953</v>
      </c>
      <c r="C388" s="6" t="s">
        <v>41</v>
      </c>
      <c r="D388" s="6" t="s">
        <v>319</v>
      </c>
      <c r="E388" s="6" t="s">
        <v>257</v>
      </c>
      <c r="F388" s="6"/>
      <c r="G388" s="7">
        <f>G389</f>
        <v>138</v>
      </c>
      <c r="H388" s="65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85"/>
      <c r="Y388" s="69"/>
    </row>
    <row r="389" spans="1:25" ht="16.5" outlineLevel="6" thickBot="1">
      <c r="A389" s="115" t="s">
        <v>193</v>
      </c>
      <c r="B389" s="109">
        <v>953</v>
      </c>
      <c r="C389" s="110" t="s">
        <v>41</v>
      </c>
      <c r="D389" s="110" t="s">
        <v>319</v>
      </c>
      <c r="E389" s="110" t="s">
        <v>195</v>
      </c>
      <c r="F389" s="110"/>
      <c r="G389" s="117">
        <v>138</v>
      </c>
      <c r="H389" s="65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85"/>
      <c r="Y389" s="69"/>
    </row>
    <row r="390" spans="1:25" ht="16.5" outlineLevel="6" thickBot="1">
      <c r="A390" s="34" t="s">
        <v>189</v>
      </c>
      <c r="B390" s="20">
        <v>953</v>
      </c>
      <c r="C390" s="9" t="s">
        <v>41</v>
      </c>
      <c r="D390" s="9" t="s">
        <v>190</v>
      </c>
      <c r="E390" s="9" t="s">
        <v>5</v>
      </c>
      <c r="F390" s="9"/>
      <c r="G390" s="35">
        <f>G391</f>
        <v>625.0699999999999</v>
      </c>
      <c r="H390" s="35">
        <f aca="true" t="shared" si="66" ref="H390:X390">H391</f>
        <v>0</v>
      </c>
      <c r="I390" s="35">
        <f t="shared" si="66"/>
        <v>0</v>
      </c>
      <c r="J390" s="35">
        <f t="shared" si="66"/>
        <v>0</v>
      </c>
      <c r="K390" s="35">
        <f t="shared" si="66"/>
        <v>0</v>
      </c>
      <c r="L390" s="35">
        <f t="shared" si="66"/>
        <v>0</v>
      </c>
      <c r="M390" s="35">
        <f t="shared" si="66"/>
        <v>0</v>
      </c>
      <c r="N390" s="35">
        <f t="shared" si="66"/>
        <v>0</v>
      </c>
      <c r="O390" s="35">
        <f t="shared" si="66"/>
        <v>0</v>
      </c>
      <c r="P390" s="35">
        <f t="shared" si="66"/>
        <v>0</v>
      </c>
      <c r="Q390" s="35">
        <f t="shared" si="66"/>
        <v>0</v>
      </c>
      <c r="R390" s="35">
        <f t="shared" si="66"/>
        <v>0</v>
      </c>
      <c r="S390" s="35">
        <f t="shared" si="66"/>
        <v>0</v>
      </c>
      <c r="T390" s="35">
        <f t="shared" si="66"/>
        <v>0</v>
      </c>
      <c r="U390" s="35">
        <f t="shared" si="66"/>
        <v>0</v>
      </c>
      <c r="V390" s="35">
        <f t="shared" si="66"/>
        <v>0</v>
      </c>
      <c r="W390" s="35">
        <f t="shared" si="66"/>
        <v>0</v>
      </c>
      <c r="X390" s="35">
        <f t="shared" si="66"/>
        <v>0</v>
      </c>
      <c r="Y390" s="69">
        <v>0</v>
      </c>
    </row>
    <row r="391" spans="1:25" ht="32.25" outlineLevel="6" thickBot="1">
      <c r="A391" s="106" t="s">
        <v>205</v>
      </c>
      <c r="B391" s="107">
        <v>953</v>
      </c>
      <c r="C391" s="108" t="s">
        <v>41</v>
      </c>
      <c r="D391" s="108" t="s">
        <v>188</v>
      </c>
      <c r="E391" s="108" t="s">
        <v>5</v>
      </c>
      <c r="F391" s="108"/>
      <c r="G391" s="40">
        <f>G392+G394</f>
        <v>625.0699999999999</v>
      </c>
      <c r="H391" s="39">
        <f aca="true" t="shared" si="67" ref="H391:X391">H395</f>
        <v>0</v>
      </c>
      <c r="I391" s="39">
        <f t="shared" si="67"/>
        <v>0</v>
      </c>
      <c r="J391" s="39">
        <f t="shared" si="67"/>
        <v>0</v>
      </c>
      <c r="K391" s="39">
        <f t="shared" si="67"/>
        <v>0</v>
      </c>
      <c r="L391" s="39">
        <f t="shared" si="67"/>
        <v>0</v>
      </c>
      <c r="M391" s="39">
        <f t="shared" si="67"/>
        <v>0</v>
      </c>
      <c r="N391" s="39">
        <f t="shared" si="67"/>
        <v>0</v>
      </c>
      <c r="O391" s="39">
        <f t="shared" si="67"/>
        <v>0</v>
      </c>
      <c r="P391" s="39">
        <f t="shared" si="67"/>
        <v>0</v>
      </c>
      <c r="Q391" s="39">
        <f t="shared" si="67"/>
        <v>0</v>
      </c>
      <c r="R391" s="39">
        <f t="shared" si="67"/>
        <v>0</v>
      </c>
      <c r="S391" s="39">
        <f t="shared" si="67"/>
        <v>0</v>
      </c>
      <c r="T391" s="39">
        <f t="shared" si="67"/>
        <v>0</v>
      </c>
      <c r="U391" s="39">
        <f t="shared" si="67"/>
        <v>0</v>
      </c>
      <c r="V391" s="39">
        <f t="shared" si="67"/>
        <v>0</v>
      </c>
      <c r="W391" s="39">
        <f t="shared" si="67"/>
        <v>0</v>
      </c>
      <c r="X391" s="39">
        <f t="shared" si="67"/>
        <v>0</v>
      </c>
      <c r="Y391" s="69">
        <v>0</v>
      </c>
    </row>
    <row r="392" spans="1:25" ht="32.25" outlineLevel="6" thickBot="1">
      <c r="A392" s="5" t="s">
        <v>219</v>
      </c>
      <c r="B392" s="22">
        <v>953</v>
      </c>
      <c r="C392" s="6" t="s">
        <v>41</v>
      </c>
      <c r="D392" s="6" t="s">
        <v>188</v>
      </c>
      <c r="E392" s="6" t="s">
        <v>213</v>
      </c>
      <c r="F392" s="6"/>
      <c r="G392" s="39">
        <f>G393</f>
        <v>157.81</v>
      </c>
      <c r="H392" s="65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65"/>
      <c r="Y392" s="69"/>
    </row>
    <row r="393" spans="1:25" ht="32.25" outlineLevel="6" thickBot="1">
      <c r="A393" s="105" t="s">
        <v>221</v>
      </c>
      <c r="B393" s="109">
        <v>953</v>
      </c>
      <c r="C393" s="110" t="s">
        <v>41</v>
      </c>
      <c r="D393" s="110" t="s">
        <v>188</v>
      </c>
      <c r="E393" s="110" t="s">
        <v>215</v>
      </c>
      <c r="F393" s="110"/>
      <c r="G393" s="111">
        <v>157.81</v>
      </c>
      <c r="H393" s="65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65"/>
      <c r="Y393" s="69"/>
    </row>
    <row r="394" spans="1:25" ht="16.5" outlineLevel="6" thickBot="1">
      <c r="A394" s="5" t="s">
        <v>258</v>
      </c>
      <c r="B394" s="22">
        <v>953</v>
      </c>
      <c r="C394" s="6" t="s">
        <v>41</v>
      </c>
      <c r="D394" s="6" t="s">
        <v>188</v>
      </c>
      <c r="E394" s="6" t="s">
        <v>257</v>
      </c>
      <c r="F394" s="6"/>
      <c r="G394" s="39">
        <f>G395</f>
        <v>467.26</v>
      </c>
      <c r="H394" s="65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65"/>
      <c r="Y394" s="69"/>
    </row>
    <row r="395" spans="1:25" ht="16.5" outlineLevel="6" thickBot="1">
      <c r="A395" s="115" t="s">
        <v>193</v>
      </c>
      <c r="B395" s="109">
        <v>953</v>
      </c>
      <c r="C395" s="110" t="s">
        <v>41</v>
      </c>
      <c r="D395" s="110" t="s">
        <v>188</v>
      </c>
      <c r="E395" s="110" t="s">
        <v>195</v>
      </c>
      <c r="F395" s="110"/>
      <c r="G395" s="111">
        <v>467.26</v>
      </c>
      <c r="H395" s="65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85">
        <v>0</v>
      </c>
      <c r="Y395" s="69">
        <v>0</v>
      </c>
    </row>
    <row r="396" spans="1:25" ht="16.5" outlineLevel="6" thickBot="1">
      <c r="A396" s="36" t="s">
        <v>119</v>
      </c>
      <c r="B396" s="21">
        <v>953</v>
      </c>
      <c r="C396" s="11" t="s">
        <v>41</v>
      </c>
      <c r="D396" s="11" t="s">
        <v>118</v>
      </c>
      <c r="E396" s="11" t="s">
        <v>5</v>
      </c>
      <c r="F396" s="6"/>
      <c r="G396" s="35">
        <f>G397+G409+G414+G422</f>
        <v>219452.52</v>
      </c>
      <c r="H396" s="35" t="e">
        <f>H397+#REF!+#REF!+H409+H414+#REF!</f>
        <v>#REF!</v>
      </c>
      <c r="I396" s="35" t="e">
        <f>I397+#REF!+#REF!+I409+I414+#REF!</f>
        <v>#REF!</v>
      </c>
      <c r="J396" s="35" t="e">
        <f>J397+#REF!+#REF!+J409+J414+#REF!</f>
        <v>#REF!</v>
      </c>
      <c r="K396" s="35" t="e">
        <f>K397+#REF!+#REF!+K409+K414+#REF!</f>
        <v>#REF!</v>
      </c>
      <c r="L396" s="35" t="e">
        <f>L397+#REF!+#REF!+L409+L414+#REF!</f>
        <v>#REF!</v>
      </c>
      <c r="M396" s="35" t="e">
        <f>M397+#REF!+#REF!+M409+M414+#REF!</f>
        <v>#REF!</v>
      </c>
      <c r="N396" s="35" t="e">
        <f>N397+#REF!+#REF!+N409+N414+#REF!</f>
        <v>#REF!</v>
      </c>
      <c r="O396" s="35" t="e">
        <f>O397+#REF!+#REF!+O409+O414+#REF!</f>
        <v>#REF!</v>
      </c>
      <c r="P396" s="35" t="e">
        <f>P397+#REF!+#REF!+P409+P414+#REF!</f>
        <v>#REF!</v>
      </c>
      <c r="Q396" s="35" t="e">
        <f>Q397+#REF!+#REF!+Q409+Q414+#REF!</f>
        <v>#REF!</v>
      </c>
      <c r="R396" s="35" t="e">
        <f>R397+#REF!+#REF!+R409+R414+#REF!</f>
        <v>#REF!</v>
      </c>
      <c r="S396" s="35" t="e">
        <f>S397+#REF!+#REF!+S409+S414+#REF!</f>
        <v>#REF!</v>
      </c>
      <c r="T396" s="35" t="e">
        <f>T397+#REF!+#REF!+T409+T414+#REF!</f>
        <v>#REF!</v>
      </c>
      <c r="U396" s="35" t="e">
        <f>U397+#REF!+#REF!+U409+U414+#REF!</f>
        <v>#REF!</v>
      </c>
      <c r="V396" s="35" t="e">
        <f>V397+#REF!+#REF!+V409+V414+#REF!</f>
        <v>#REF!</v>
      </c>
      <c r="W396" s="35" t="e">
        <f>W397+#REF!+#REF!+W409+W414+#REF!</f>
        <v>#REF!</v>
      </c>
      <c r="X396" s="79" t="e">
        <f>X397+#REF!+#REF!+X409+X414+#REF!</f>
        <v>#REF!</v>
      </c>
      <c r="Y396" s="69" t="e">
        <f>X396/G396*100</f>
        <v>#REF!</v>
      </c>
    </row>
    <row r="397" spans="1:25" ht="47.25" customHeight="1" outlineLevel="6" thickBot="1">
      <c r="A397" s="34" t="s">
        <v>184</v>
      </c>
      <c r="B397" s="21">
        <v>953</v>
      </c>
      <c r="C397" s="11" t="s">
        <v>41</v>
      </c>
      <c r="D397" s="11" t="s">
        <v>118</v>
      </c>
      <c r="E397" s="11" t="s">
        <v>5</v>
      </c>
      <c r="F397" s="11"/>
      <c r="G397" s="37">
        <f>G404+G398</f>
        <v>4999.6</v>
      </c>
      <c r="H397" s="37">
        <f aca="true" t="shared" si="68" ref="H397:X397">H405</f>
        <v>0</v>
      </c>
      <c r="I397" s="37">
        <f t="shared" si="68"/>
        <v>0</v>
      </c>
      <c r="J397" s="37">
        <f t="shared" si="68"/>
        <v>0</v>
      </c>
      <c r="K397" s="37">
        <f t="shared" si="68"/>
        <v>0</v>
      </c>
      <c r="L397" s="37">
        <f t="shared" si="68"/>
        <v>0</v>
      </c>
      <c r="M397" s="37">
        <f t="shared" si="68"/>
        <v>0</v>
      </c>
      <c r="N397" s="37">
        <f t="shared" si="68"/>
        <v>0</v>
      </c>
      <c r="O397" s="37">
        <f t="shared" si="68"/>
        <v>0</v>
      </c>
      <c r="P397" s="37">
        <f t="shared" si="68"/>
        <v>0</v>
      </c>
      <c r="Q397" s="37">
        <f t="shared" si="68"/>
        <v>0</v>
      </c>
      <c r="R397" s="37">
        <f t="shared" si="68"/>
        <v>0</v>
      </c>
      <c r="S397" s="37">
        <f t="shared" si="68"/>
        <v>0</v>
      </c>
      <c r="T397" s="37">
        <f t="shared" si="68"/>
        <v>0</v>
      </c>
      <c r="U397" s="37">
        <f t="shared" si="68"/>
        <v>0</v>
      </c>
      <c r="V397" s="37">
        <f t="shared" si="68"/>
        <v>0</v>
      </c>
      <c r="W397" s="37">
        <f t="shared" si="68"/>
        <v>0</v>
      </c>
      <c r="X397" s="80">
        <f t="shared" si="68"/>
        <v>2744.868</v>
      </c>
      <c r="Y397" s="69">
        <f>X397/G397*100</f>
        <v>54.90175214017121</v>
      </c>
    </row>
    <row r="398" spans="1:25" ht="47.25" customHeight="1" outlineLevel="6" thickBot="1">
      <c r="A398" s="8" t="s">
        <v>294</v>
      </c>
      <c r="B398" s="21">
        <v>953</v>
      </c>
      <c r="C398" s="11" t="s">
        <v>41</v>
      </c>
      <c r="D398" s="11" t="s">
        <v>295</v>
      </c>
      <c r="E398" s="11" t="s">
        <v>5</v>
      </c>
      <c r="F398" s="11"/>
      <c r="G398" s="37">
        <f>G399</f>
        <v>4680.5</v>
      </c>
      <c r="H398" s="99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1"/>
      <c r="Y398" s="69"/>
    </row>
    <row r="399" spans="1:25" ht="47.25" customHeight="1" outlineLevel="6" thickBot="1">
      <c r="A399" s="112" t="s">
        <v>201</v>
      </c>
      <c r="B399" s="129">
        <v>953</v>
      </c>
      <c r="C399" s="130" t="s">
        <v>41</v>
      </c>
      <c r="D399" s="130" t="s">
        <v>202</v>
      </c>
      <c r="E399" s="130" t="s">
        <v>5</v>
      </c>
      <c r="F399" s="130"/>
      <c r="G399" s="131">
        <f>G400+G402</f>
        <v>4680.5</v>
      </c>
      <c r="H399" s="99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1"/>
      <c r="Y399" s="69"/>
    </row>
    <row r="400" spans="1:25" ht="21" customHeight="1" outlineLevel="6" thickBot="1">
      <c r="A400" s="5" t="s">
        <v>234</v>
      </c>
      <c r="B400" s="22">
        <v>953</v>
      </c>
      <c r="C400" s="6" t="s">
        <v>41</v>
      </c>
      <c r="D400" s="6" t="s">
        <v>202</v>
      </c>
      <c r="E400" s="6" t="s">
        <v>233</v>
      </c>
      <c r="F400" s="11"/>
      <c r="G400" s="102">
        <f>G401</f>
        <v>2597.65</v>
      </c>
      <c r="H400" s="99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1"/>
      <c r="Y400" s="69"/>
    </row>
    <row r="401" spans="1:25" ht="21.75" customHeight="1" outlineLevel="6" thickBot="1">
      <c r="A401" s="105" t="s">
        <v>211</v>
      </c>
      <c r="B401" s="109">
        <v>953</v>
      </c>
      <c r="C401" s="110" t="s">
        <v>41</v>
      </c>
      <c r="D401" s="110" t="s">
        <v>202</v>
      </c>
      <c r="E401" s="110" t="s">
        <v>235</v>
      </c>
      <c r="F401" s="127"/>
      <c r="G401" s="128">
        <v>2597.65</v>
      </c>
      <c r="H401" s="99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1"/>
      <c r="Y401" s="69"/>
    </row>
    <row r="402" spans="1:25" ht="23.25" customHeight="1" outlineLevel="6" thickBot="1">
      <c r="A402" s="5" t="s">
        <v>258</v>
      </c>
      <c r="B402" s="22">
        <v>953</v>
      </c>
      <c r="C402" s="6" t="s">
        <v>41</v>
      </c>
      <c r="D402" s="6" t="s">
        <v>202</v>
      </c>
      <c r="E402" s="6" t="s">
        <v>257</v>
      </c>
      <c r="F402" s="11"/>
      <c r="G402" s="102">
        <f>G403</f>
        <v>2082.85</v>
      </c>
      <c r="H402" s="99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1"/>
      <c r="Y402" s="69"/>
    </row>
    <row r="403" spans="1:25" ht="47.25" customHeight="1" outlineLevel="6" thickBot="1">
      <c r="A403" s="115" t="s">
        <v>192</v>
      </c>
      <c r="B403" s="109">
        <v>953</v>
      </c>
      <c r="C403" s="110" t="s">
        <v>41</v>
      </c>
      <c r="D403" s="110" t="s">
        <v>202</v>
      </c>
      <c r="E403" s="110" t="s">
        <v>196</v>
      </c>
      <c r="F403" s="127"/>
      <c r="G403" s="128">
        <v>2082.85</v>
      </c>
      <c r="H403" s="99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1"/>
      <c r="Y403" s="69"/>
    </row>
    <row r="404" spans="1:25" ht="47.25" customHeight="1" outlineLevel="6" thickBot="1">
      <c r="A404" s="112" t="s">
        <v>199</v>
      </c>
      <c r="B404" s="129">
        <v>953</v>
      </c>
      <c r="C404" s="130" t="s">
        <v>41</v>
      </c>
      <c r="D404" s="130" t="s">
        <v>200</v>
      </c>
      <c r="E404" s="130" t="s">
        <v>5</v>
      </c>
      <c r="F404" s="130"/>
      <c r="G404" s="131">
        <f>G405+G407</f>
        <v>319.1</v>
      </c>
      <c r="H404" s="99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1"/>
      <c r="Y404" s="69"/>
    </row>
    <row r="405" spans="1:25" ht="20.25" customHeight="1" outlineLevel="6" thickBot="1">
      <c r="A405" s="5" t="s">
        <v>234</v>
      </c>
      <c r="B405" s="22">
        <v>953</v>
      </c>
      <c r="C405" s="6" t="s">
        <v>41</v>
      </c>
      <c r="D405" s="6" t="s">
        <v>200</v>
      </c>
      <c r="E405" s="6" t="s">
        <v>233</v>
      </c>
      <c r="F405" s="6"/>
      <c r="G405" s="39">
        <f>G406</f>
        <v>177.09</v>
      </c>
      <c r="H405" s="65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85">
        <v>2744.868</v>
      </c>
      <c r="Y405" s="69">
        <f>X405/G405*100</f>
        <v>1549.9847535151619</v>
      </c>
    </row>
    <row r="406" spans="1:25" ht="16.5" outlineLevel="6" thickBot="1">
      <c r="A406" s="105" t="s">
        <v>211</v>
      </c>
      <c r="B406" s="109">
        <v>953</v>
      </c>
      <c r="C406" s="110" t="s">
        <v>41</v>
      </c>
      <c r="D406" s="110" t="s">
        <v>200</v>
      </c>
      <c r="E406" s="110" t="s">
        <v>235</v>
      </c>
      <c r="F406" s="110"/>
      <c r="G406" s="111">
        <v>177.09</v>
      </c>
      <c r="H406" s="65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85"/>
      <c r="Y406" s="69"/>
    </row>
    <row r="407" spans="1:25" ht="16.5" outlineLevel="6" thickBot="1">
      <c r="A407" s="5" t="s">
        <v>258</v>
      </c>
      <c r="B407" s="22">
        <v>953</v>
      </c>
      <c r="C407" s="6" t="s">
        <v>41</v>
      </c>
      <c r="D407" s="6" t="s">
        <v>200</v>
      </c>
      <c r="E407" s="6" t="s">
        <v>257</v>
      </c>
      <c r="F407" s="6"/>
      <c r="G407" s="39">
        <f>G408</f>
        <v>142.01</v>
      </c>
      <c r="H407" s="65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85"/>
      <c r="Y407" s="69"/>
    </row>
    <row r="408" spans="1:25" ht="48" outlineLevel="6" thickBot="1">
      <c r="A408" s="115" t="s">
        <v>192</v>
      </c>
      <c r="B408" s="109">
        <v>953</v>
      </c>
      <c r="C408" s="110" t="s">
        <v>41</v>
      </c>
      <c r="D408" s="110" t="s">
        <v>200</v>
      </c>
      <c r="E408" s="110" t="s">
        <v>196</v>
      </c>
      <c r="F408" s="110"/>
      <c r="G408" s="111">
        <v>142.01</v>
      </c>
      <c r="H408" s="65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85"/>
      <c r="Y408" s="69"/>
    </row>
    <row r="409" spans="1:25" ht="32.25" outlineLevel="6" thickBot="1">
      <c r="A409" s="45" t="s">
        <v>147</v>
      </c>
      <c r="B409" s="21">
        <v>953</v>
      </c>
      <c r="C409" s="11" t="s">
        <v>41</v>
      </c>
      <c r="D409" s="11" t="s">
        <v>146</v>
      </c>
      <c r="E409" s="11" t="s">
        <v>5</v>
      </c>
      <c r="F409" s="11"/>
      <c r="G409" s="37">
        <f>G410+G412</f>
        <v>5347.92</v>
      </c>
      <c r="H409" s="37">
        <f aca="true" t="shared" si="69" ref="H409:X409">H410</f>
        <v>0</v>
      </c>
      <c r="I409" s="37">
        <f t="shared" si="69"/>
        <v>0</v>
      </c>
      <c r="J409" s="37">
        <f t="shared" si="69"/>
        <v>0</v>
      </c>
      <c r="K409" s="37">
        <f t="shared" si="69"/>
        <v>0</v>
      </c>
      <c r="L409" s="37">
        <f t="shared" si="69"/>
        <v>0</v>
      </c>
      <c r="M409" s="37">
        <f t="shared" si="69"/>
        <v>0</v>
      </c>
      <c r="N409" s="37">
        <f t="shared" si="69"/>
        <v>0</v>
      </c>
      <c r="O409" s="37">
        <f t="shared" si="69"/>
        <v>0</v>
      </c>
      <c r="P409" s="37">
        <f t="shared" si="69"/>
        <v>0</v>
      </c>
      <c r="Q409" s="37">
        <f t="shared" si="69"/>
        <v>0</v>
      </c>
      <c r="R409" s="37">
        <f t="shared" si="69"/>
        <v>0</v>
      </c>
      <c r="S409" s="37">
        <f t="shared" si="69"/>
        <v>0</v>
      </c>
      <c r="T409" s="37">
        <f t="shared" si="69"/>
        <v>0</v>
      </c>
      <c r="U409" s="37">
        <f t="shared" si="69"/>
        <v>0</v>
      </c>
      <c r="V409" s="37">
        <f t="shared" si="69"/>
        <v>0</v>
      </c>
      <c r="W409" s="37">
        <f t="shared" si="69"/>
        <v>0</v>
      </c>
      <c r="X409" s="77">
        <f t="shared" si="69"/>
        <v>3215.05065</v>
      </c>
      <c r="Y409" s="69">
        <f>X409/G409*100</f>
        <v>60.11777756585738</v>
      </c>
    </row>
    <row r="410" spans="1:25" ht="32.25" outlineLevel="6" thickBot="1">
      <c r="A410" s="5" t="s">
        <v>219</v>
      </c>
      <c r="B410" s="22">
        <v>953</v>
      </c>
      <c r="C410" s="6" t="s">
        <v>41</v>
      </c>
      <c r="D410" s="6" t="s">
        <v>146</v>
      </c>
      <c r="E410" s="6" t="s">
        <v>213</v>
      </c>
      <c r="F410" s="6"/>
      <c r="G410" s="39">
        <f>G411</f>
        <v>2396.84</v>
      </c>
      <c r="H410" s="29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54"/>
      <c r="X410" s="75">
        <v>3215.05065</v>
      </c>
      <c r="Y410" s="69">
        <f>X410/G410*100</f>
        <v>134.13705754243085</v>
      </c>
    </row>
    <row r="411" spans="1:25" ht="32.25" outlineLevel="6" thickBot="1">
      <c r="A411" s="105" t="s">
        <v>221</v>
      </c>
      <c r="B411" s="109">
        <v>953</v>
      </c>
      <c r="C411" s="110" t="s">
        <v>41</v>
      </c>
      <c r="D411" s="110" t="s">
        <v>146</v>
      </c>
      <c r="E411" s="110" t="s">
        <v>215</v>
      </c>
      <c r="F411" s="110"/>
      <c r="G411" s="111">
        <v>2396.84</v>
      </c>
      <c r="H411" s="65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85"/>
      <c r="Y411" s="69"/>
    </row>
    <row r="412" spans="1:25" ht="16.5" outlineLevel="6" thickBot="1">
      <c r="A412" s="5" t="s">
        <v>258</v>
      </c>
      <c r="B412" s="22">
        <v>953</v>
      </c>
      <c r="C412" s="6" t="s">
        <v>41</v>
      </c>
      <c r="D412" s="6" t="s">
        <v>146</v>
      </c>
      <c r="E412" s="6" t="s">
        <v>257</v>
      </c>
      <c r="F412" s="6"/>
      <c r="G412" s="39">
        <f>G413</f>
        <v>2951.08</v>
      </c>
      <c r="H412" s="65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85"/>
      <c r="Y412" s="69"/>
    </row>
    <row r="413" spans="1:25" ht="48" outlineLevel="6" thickBot="1">
      <c r="A413" s="115" t="s">
        <v>192</v>
      </c>
      <c r="B413" s="109">
        <v>953</v>
      </c>
      <c r="C413" s="110" t="s">
        <v>41</v>
      </c>
      <c r="D413" s="110" t="s">
        <v>146</v>
      </c>
      <c r="E413" s="110" t="s">
        <v>196</v>
      </c>
      <c r="F413" s="110"/>
      <c r="G413" s="111">
        <v>2951.08</v>
      </c>
      <c r="H413" s="65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85"/>
      <c r="Y413" s="69"/>
    </row>
    <row r="414" spans="1:25" ht="79.5" outlineLevel="6" thickBot="1">
      <c r="A414" s="46" t="s">
        <v>137</v>
      </c>
      <c r="B414" s="23">
        <v>953</v>
      </c>
      <c r="C414" s="11" t="s">
        <v>41</v>
      </c>
      <c r="D414" s="11" t="s">
        <v>136</v>
      </c>
      <c r="E414" s="11" t="s">
        <v>5</v>
      </c>
      <c r="F414" s="11"/>
      <c r="G414" s="37">
        <f>G415+G417+G420</f>
        <v>208737</v>
      </c>
      <c r="H414" s="37">
        <f aca="true" t="shared" si="70" ref="H414:X414">H415</f>
        <v>0</v>
      </c>
      <c r="I414" s="37">
        <f t="shared" si="70"/>
        <v>0</v>
      </c>
      <c r="J414" s="37">
        <f t="shared" si="70"/>
        <v>0</v>
      </c>
      <c r="K414" s="37">
        <f t="shared" si="70"/>
        <v>0</v>
      </c>
      <c r="L414" s="37">
        <f t="shared" si="70"/>
        <v>0</v>
      </c>
      <c r="M414" s="37">
        <f t="shared" si="70"/>
        <v>0</v>
      </c>
      <c r="N414" s="37">
        <f t="shared" si="70"/>
        <v>0</v>
      </c>
      <c r="O414" s="37">
        <f t="shared" si="70"/>
        <v>0</v>
      </c>
      <c r="P414" s="37">
        <f t="shared" si="70"/>
        <v>0</v>
      </c>
      <c r="Q414" s="37">
        <f t="shared" si="70"/>
        <v>0</v>
      </c>
      <c r="R414" s="37">
        <f t="shared" si="70"/>
        <v>0</v>
      </c>
      <c r="S414" s="37">
        <f t="shared" si="70"/>
        <v>0</v>
      </c>
      <c r="T414" s="37">
        <f t="shared" si="70"/>
        <v>0</v>
      </c>
      <c r="U414" s="37">
        <f t="shared" si="70"/>
        <v>0</v>
      </c>
      <c r="V414" s="37">
        <f t="shared" si="70"/>
        <v>0</v>
      </c>
      <c r="W414" s="37">
        <f t="shared" si="70"/>
        <v>0</v>
      </c>
      <c r="X414" s="77">
        <f t="shared" si="70"/>
        <v>82757.514</v>
      </c>
      <c r="Y414" s="69">
        <f>X414/G414*100</f>
        <v>39.64678710530476</v>
      </c>
    </row>
    <row r="415" spans="1:25" ht="21.75" customHeight="1" outlineLevel="6" thickBot="1">
      <c r="A415" s="5" t="s">
        <v>234</v>
      </c>
      <c r="B415" s="22">
        <v>953</v>
      </c>
      <c r="C415" s="6" t="s">
        <v>41</v>
      </c>
      <c r="D415" s="6" t="s">
        <v>136</v>
      </c>
      <c r="E415" s="6" t="s">
        <v>233</v>
      </c>
      <c r="F415" s="6"/>
      <c r="G415" s="39">
        <f>G416</f>
        <v>122149.53</v>
      </c>
      <c r="H415" s="29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54"/>
      <c r="X415" s="75">
        <v>82757.514</v>
      </c>
      <c r="Y415" s="69">
        <f>X415/G415*100</f>
        <v>67.75098848108544</v>
      </c>
    </row>
    <row r="416" spans="1:25" ht="16.5" outlineLevel="6" thickBot="1">
      <c r="A416" s="105" t="s">
        <v>211</v>
      </c>
      <c r="B416" s="109">
        <v>953</v>
      </c>
      <c r="C416" s="110" t="s">
        <v>41</v>
      </c>
      <c r="D416" s="110" t="s">
        <v>136</v>
      </c>
      <c r="E416" s="110" t="s">
        <v>235</v>
      </c>
      <c r="F416" s="110"/>
      <c r="G416" s="111">
        <v>122149.53</v>
      </c>
      <c r="H416" s="65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85"/>
      <c r="Y416" s="69"/>
    </row>
    <row r="417" spans="1:25" ht="32.25" outlineLevel="6" thickBot="1">
      <c r="A417" s="5" t="s">
        <v>219</v>
      </c>
      <c r="B417" s="22">
        <v>953</v>
      </c>
      <c r="C417" s="6" t="s">
        <v>41</v>
      </c>
      <c r="D417" s="6" t="s">
        <v>136</v>
      </c>
      <c r="E417" s="6" t="s">
        <v>213</v>
      </c>
      <c r="F417" s="6"/>
      <c r="G417" s="39">
        <f>G419+G418</f>
        <v>2629.75</v>
      </c>
      <c r="H417" s="65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85"/>
      <c r="Y417" s="69"/>
    </row>
    <row r="418" spans="1:25" ht="32.25" outlineLevel="6" thickBot="1">
      <c r="A418" s="105" t="s">
        <v>220</v>
      </c>
      <c r="B418" s="109">
        <v>953</v>
      </c>
      <c r="C418" s="110" t="s">
        <v>41</v>
      </c>
      <c r="D418" s="110" t="s">
        <v>136</v>
      </c>
      <c r="E418" s="110" t="s">
        <v>214</v>
      </c>
      <c r="F418" s="110"/>
      <c r="G418" s="111">
        <v>1273.24</v>
      </c>
      <c r="H418" s="65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85"/>
      <c r="Y418" s="69"/>
    </row>
    <row r="419" spans="1:25" ht="32.25" outlineLevel="6" thickBot="1">
      <c r="A419" s="105" t="s">
        <v>221</v>
      </c>
      <c r="B419" s="109">
        <v>953</v>
      </c>
      <c r="C419" s="110" t="s">
        <v>41</v>
      </c>
      <c r="D419" s="110" t="s">
        <v>136</v>
      </c>
      <c r="E419" s="110" t="s">
        <v>215</v>
      </c>
      <c r="F419" s="110"/>
      <c r="G419" s="111">
        <v>1356.51</v>
      </c>
      <c r="H419" s="65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85"/>
      <c r="Y419" s="69"/>
    </row>
    <row r="420" spans="1:25" ht="16.5" outlineLevel="6" thickBot="1">
      <c r="A420" s="5" t="s">
        <v>258</v>
      </c>
      <c r="B420" s="22">
        <v>953</v>
      </c>
      <c r="C420" s="6" t="s">
        <v>41</v>
      </c>
      <c r="D420" s="6" t="s">
        <v>136</v>
      </c>
      <c r="E420" s="6" t="s">
        <v>257</v>
      </c>
      <c r="F420" s="6"/>
      <c r="G420" s="39">
        <f>G421</f>
        <v>83957.72</v>
      </c>
      <c r="H420" s="65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85"/>
      <c r="Y420" s="69"/>
    </row>
    <row r="421" spans="1:25" ht="48" outlineLevel="6" thickBot="1">
      <c r="A421" s="115" t="s">
        <v>192</v>
      </c>
      <c r="B421" s="109">
        <v>953</v>
      </c>
      <c r="C421" s="110" t="s">
        <v>41</v>
      </c>
      <c r="D421" s="110" t="s">
        <v>136</v>
      </c>
      <c r="E421" s="110" t="s">
        <v>196</v>
      </c>
      <c r="F421" s="110"/>
      <c r="G421" s="111">
        <v>83957.72</v>
      </c>
      <c r="H421" s="65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85"/>
      <c r="Y421" s="69"/>
    </row>
    <row r="422" spans="1:25" ht="79.5" outlineLevel="6" thickBot="1">
      <c r="A422" s="166" t="s">
        <v>360</v>
      </c>
      <c r="B422" s="20">
        <v>953</v>
      </c>
      <c r="C422" s="9" t="s">
        <v>41</v>
      </c>
      <c r="D422" s="9" t="s">
        <v>361</v>
      </c>
      <c r="E422" s="9" t="s">
        <v>5</v>
      </c>
      <c r="F422" s="9"/>
      <c r="G422" s="10">
        <f>G423+G425</f>
        <v>368</v>
      </c>
      <c r="H422" s="65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85"/>
      <c r="Y422" s="69"/>
    </row>
    <row r="423" spans="1:25" ht="32.25" outlineLevel="6" thickBot="1">
      <c r="A423" s="5" t="s">
        <v>219</v>
      </c>
      <c r="B423" s="22">
        <v>953</v>
      </c>
      <c r="C423" s="6" t="s">
        <v>41</v>
      </c>
      <c r="D423" s="6" t="s">
        <v>361</v>
      </c>
      <c r="E423" s="6" t="s">
        <v>213</v>
      </c>
      <c r="F423" s="6"/>
      <c r="G423" s="7">
        <f>G424</f>
        <v>181.91</v>
      </c>
      <c r="H423" s="65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85"/>
      <c r="Y423" s="69"/>
    </row>
    <row r="424" spans="1:25" ht="32.25" outlineLevel="6" thickBot="1">
      <c r="A424" s="105" t="s">
        <v>220</v>
      </c>
      <c r="B424" s="109">
        <v>953</v>
      </c>
      <c r="C424" s="110" t="s">
        <v>41</v>
      </c>
      <c r="D424" s="110" t="s">
        <v>361</v>
      </c>
      <c r="E424" s="110" t="s">
        <v>214</v>
      </c>
      <c r="F424" s="110"/>
      <c r="G424" s="117">
        <v>181.91</v>
      </c>
      <c r="H424" s="65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85"/>
      <c r="Y424" s="69"/>
    </row>
    <row r="425" spans="1:25" ht="16.5" outlineLevel="6" thickBot="1">
      <c r="A425" s="5" t="s">
        <v>258</v>
      </c>
      <c r="B425" s="22">
        <v>953</v>
      </c>
      <c r="C425" s="6" t="s">
        <v>41</v>
      </c>
      <c r="D425" s="6" t="s">
        <v>361</v>
      </c>
      <c r="E425" s="6" t="s">
        <v>257</v>
      </c>
      <c r="F425" s="6"/>
      <c r="G425" s="7">
        <f>G426</f>
        <v>186.09</v>
      </c>
      <c r="H425" s="65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85"/>
      <c r="Y425" s="69"/>
    </row>
    <row r="426" spans="1:25" ht="16.5" outlineLevel="6" thickBot="1">
      <c r="A426" s="115" t="s">
        <v>193</v>
      </c>
      <c r="B426" s="109">
        <v>953</v>
      </c>
      <c r="C426" s="110" t="s">
        <v>41</v>
      </c>
      <c r="D426" s="110" t="s">
        <v>361</v>
      </c>
      <c r="E426" s="110" t="s">
        <v>196</v>
      </c>
      <c r="F426" s="110"/>
      <c r="G426" s="117">
        <v>186.09</v>
      </c>
      <c r="H426" s="65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85"/>
      <c r="Y426" s="69"/>
    </row>
    <row r="427" spans="1:25" ht="48" outlineLevel="6" thickBot="1">
      <c r="A427" s="166" t="s">
        <v>322</v>
      </c>
      <c r="B427" s="20">
        <v>953</v>
      </c>
      <c r="C427" s="9" t="s">
        <v>41</v>
      </c>
      <c r="D427" s="9" t="s">
        <v>325</v>
      </c>
      <c r="E427" s="9" t="s">
        <v>5</v>
      </c>
      <c r="F427" s="110"/>
      <c r="G427" s="10">
        <f>G428+G431+G434</f>
        <v>1443.35</v>
      </c>
      <c r="H427" s="65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85"/>
      <c r="Y427" s="69"/>
    </row>
    <row r="428" spans="1:25" ht="32.25" outlineLevel="6" thickBot="1">
      <c r="A428" s="165" t="s">
        <v>331</v>
      </c>
      <c r="B428" s="107">
        <v>953</v>
      </c>
      <c r="C428" s="108" t="s">
        <v>41</v>
      </c>
      <c r="D428" s="108" t="s">
        <v>334</v>
      </c>
      <c r="E428" s="108" t="s">
        <v>5</v>
      </c>
      <c r="F428" s="110"/>
      <c r="G428" s="16">
        <f>G429</f>
        <v>265.66</v>
      </c>
      <c r="H428" s="65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85"/>
      <c r="Y428" s="69"/>
    </row>
    <row r="429" spans="1:25" ht="16.5" outlineLevel="6" thickBot="1">
      <c r="A429" s="5" t="s">
        <v>258</v>
      </c>
      <c r="B429" s="22">
        <v>953</v>
      </c>
      <c r="C429" s="6" t="s">
        <v>41</v>
      </c>
      <c r="D429" s="6" t="s">
        <v>334</v>
      </c>
      <c r="E429" s="6" t="s">
        <v>257</v>
      </c>
      <c r="F429" s="110"/>
      <c r="G429" s="7">
        <f>G430</f>
        <v>265.66</v>
      </c>
      <c r="H429" s="65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85"/>
      <c r="Y429" s="69"/>
    </row>
    <row r="430" spans="1:25" ht="16.5" outlineLevel="6" thickBot="1">
      <c r="A430" s="115" t="s">
        <v>193</v>
      </c>
      <c r="B430" s="109">
        <v>953</v>
      </c>
      <c r="C430" s="110" t="s">
        <v>41</v>
      </c>
      <c r="D430" s="110" t="s">
        <v>334</v>
      </c>
      <c r="E430" s="110" t="s">
        <v>195</v>
      </c>
      <c r="F430" s="110"/>
      <c r="G430" s="117">
        <v>265.66</v>
      </c>
      <c r="H430" s="65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85"/>
      <c r="Y430" s="69"/>
    </row>
    <row r="431" spans="1:25" ht="32.25" outlineLevel="6" thickBot="1">
      <c r="A431" s="165" t="s">
        <v>332</v>
      </c>
      <c r="B431" s="107">
        <v>953</v>
      </c>
      <c r="C431" s="108" t="s">
        <v>41</v>
      </c>
      <c r="D431" s="108" t="s">
        <v>335</v>
      </c>
      <c r="E431" s="108" t="s">
        <v>5</v>
      </c>
      <c r="F431" s="110"/>
      <c r="G431" s="16">
        <f>G432</f>
        <v>1071.12</v>
      </c>
      <c r="H431" s="65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85"/>
      <c r="Y431" s="69"/>
    </row>
    <row r="432" spans="1:25" ht="32.25" outlineLevel="6" thickBot="1">
      <c r="A432" s="5" t="s">
        <v>219</v>
      </c>
      <c r="B432" s="22">
        <v>953</v>
      </c>
      <c r="C432" s="6" t="s">
        <v>41</v>
      </c>
      <c r="D432" s="6" t="s">
        <v>335</v>
      </c>
      <c r="E432" s="6" t="s">
        <v>213</v>
      </c>
      <c r="F432" s="110"/>
      <c r="G432" s="7">
        <f>G433</f>
        <v>1071.12</v>
      </c>
      <c r="H432" s="65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85"/>
      <c r="Y432" s="69"/>
    </row>
    <row r="433" spans="1:25" ht="32.25" outlineLevel="6" thickBot="1">
      <c r="A433" s="105" t="s">
        <v>221</v>
      </c>
      <c r="B433" s="109">
        <v>953</v>
      </c>
      <c r="C433" s="110" t="s">
        <v>41</v>
      </c>
      <c r="D433" s="110" t="s">
        <v>335</v>
      </c>
      <c r="E433" s="110" t="s">
        <v>215</v>
      </c>
      <c r="F433" s="110"/>
      <c r="G433" s="117">
        <v>1071.12</v>
      </c>
      <c r="H433" s="65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85"/>
      <c r="Y433" s="69"/>
    </row>
    <row r="434" spans="1:25" ht="32.25" outlineLevel="6" thickBot="1">
      <c r="A434" s="165" t="s">
        <v>333</v>
      </c>
      <c r="B434" s="107">
        <v>953</v>
      </c>
      <c r="C434" s="108" t="s">
        <v>41</v>
      </c>
      <c r="D434" s="108" t="s">
        <v>336</v>
      </c>
      <c r="E434" s="108" t="s">
        <v>5</v>
      </c>
      <c r="F434" s="110"/>
      <c r="G434" s="16">
        <f>G435</f>
        <v>106.57</v>
      </c>
      <c r="H434" s="65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85"/>
      <c r="Y434" s="69"/>
    </row>
    <row r="435" spans="1:25" ht="16.5" outlineLevel="6" thickBot="1">
      <c r="A435" s="5" t="s">
        <v>258</v>
      </c>
      <c r="B435" s="22">
        <v>953</v>
      </c>
      <c r="C435" s="6" t="s">
        <v>41</v>
      </c>
      <c r="D435" s="6" t="s">
        <v>336</v>
      </c>
      <c r="E435" s="6" t="s">
        <v>257</v>
      </c>
      <c r="F435" s="110"/>
      <c r="G435" s="7">
        <f>G436</f>
        <v>106.57</v>
      </c>
      <c r="H435" s="65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85"/>
      <c r="Y435" s="69"/>
    </row>
    <row r="436" spans="1:25" ht="16.5" outlineLevel="6" thickBot="1">
      <c r="A436" s="115" t="s">
        <v>193</v>
      </c>
      <c r="B436" s="109">
        <v>953</v>
      </c>
      <c r="C436" s="110" t="s">
        <v>41</v>
      </c>
      <c r="D436" s="110" t="s">
        <v>336</v>
      </c>
      <c r="E436" s="110" t="s">
        <v>195</v>
      </c>
      <c r="F436" s="110"/>
      <c r="G436" s="117">
        <v>106.57</v>
      </c>
      <c r="H436" s="65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85"/>
      <c r="Y436" s="69"/>
    </row>
    <row r="437" spans="1:25" ht="16.5" outlineLevel="6" thickBot="1">
      <c r="A437" s="13" t="s">
        <v>71</v>
      </c>
      <c r="B437" s="20">
        <v>953</v>
      </c>
      <c r="C437" s="9" t="s">
        <v>44</v>
      </c>
      <c r="D437" s="9" t="s">
        <v>24</v>
      </c>
      <c r="E437" s="9" t="s">
        <v>5</v>
      </c>
      <c r="F437" s="9"/>
      <c r="G437" s="35">
        <f>G438</f>
        <v>846.6199999999999</v>
      </c>
      <c r="H437" s="65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85"/>
      <c r="Y437" s="69"/>
    </row>
    <row r="438" spans="1:25" ht="32.25" outlineLevel="6" thickBot="1">
      <c r="A438" s="112" t="s">
        <v>299</v>
      </c>
      <c r="B438" s="107">
        <v>953</v>
      </c>
      <c r="C438" s="108" t="s">
        <v>44</v>
      </c>
      <c r="D438" s="108" t="s">
        <v>296</v>
      </c>
      <c r="E438" s="108" t="s">
        <v>5</v>
      </c>
      <c r="F438" s="108"/>
      <c r="G438" s="40">
        <f>G439</f>
        <v>846.6199999999999</v>
      </c>
      <c r="H438" s="65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85"/>
      <c r="Y438" s="69"/>
    </row>
    <row r="439" spans="1:25" ht="16.5" outlineLevel="6" thickBot="1">
      <c r="A439" s="122" t="s">
        <v>300</v>
      </c>
      <c r="B439" s="107">
        <v>953</v>
      </c>
      <c r="C439" s="108" t="s">
        <v>44</v>
      </c>
      <c r="D439" s="108" t="s">
        <v>297</v>
      </c>
      <c r="E439" s="108" t="s">
        <v>5</v>
      </c>
      <c r="F439" s="108"/>
      <c r="G439" s="40">
        <f>G440</f>
        <v>846.6199999999999</v>
      </c>
      <c r="H439" s="65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85"/>
      <c r="Y439" s="69"/>
    </row>
    <row r="440" spans="1:25" ht="16.5" outlineLevel="6" thickBot="1">
      <c r="A440" s="122" t="s">
        <v>301</v>
      </c>
      <c r="B440" s="107">
        <v>953</v>
      </c>
      <c r="C440" s="108" t="s">
        <v>44</v>
      </c>
      <c r="D440" s="108" t="s">
        <v>298</v>
      </c>
      <c r="E440" s="108" t="s">
        <v>5</v>
      </c>
      <c r="F440" s="108"/>
      <c r="G440" s="40">
        <f>G441+G443</f>
        <v>846.6199999999999</v>
      </c>
      <c r="H440" s="65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85"/>
      <c r="Y440" s="69"/>
    </row>
    <row r="441" spans="1:25" ht="32.25" outlineLevel="6" thickBot="1">
      <c r="A441" s="5" t="s">
        <v>219</v>
      </c>
      <c r="B441" s="22">
        <v>953</v>
      </c>
      <c r="C441" s="6" t="s">
        <v>44</v>
      </c>
      <c r="D441" s="6" t="s">
        <v>298</v>
      </c>
      <c r="E441" s="6" t="s">
        <v>213</v>
      </c>
      <c r="F441" s="6"/>
      <c r="G441" s="39">
        <f>G442</f>
        <v>577.16</v>
      </c>
      <c r="H441" s="65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85"/>
      <c r="Y441" s="69"/>
    </row>
    <row r="442" spans="1:25" ht="32.25" outlineLevel="6" thickBot="1">
      <c r="A442" s="105" t="s">
        <v>221</v>
      </c>
      <c r="B442" s="109">
        <v>953</v>
      </c>
      <c r="C442" s="110" t="s">
        <v>44</v>
      </c>
      <c r="D442" s="110" t="s">
        <v>298</v>
      </c>
      <c r="E442" s="110" t="s">
        <v>215</v>
      </c>
      <c r="F442" s="110"/>
      <c r="G442" s="111">
        <v>577.16</v>
      </c>
      <c r="H442" s="65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85"/>
      <c r="Y442" s="69"/>
    </row>
    <row r="443" spans="1:25" ht="16.5" outlineLevel="6" thickBot="1">
      <c r="A443" s="5" t="s">
        <v>258</v>
      </c>
      <c r="B443" s="22">
        <v>953</v>
      </c>
      <c r="C443" s="6" t="s">
        <v>44</v>
      </c>
      <c r="D443" s="6" t="s">
        <v>298</v>
      </c>
      <c r="E443" s="6" t="s">
        <v>257</v>
      </c>
      <c r="F443" s="6"/>
      <c r="G443" s="39">
        <f>G444</f>
        <v>269.46</v>
      </c>
      <c r="H443" s="65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85"/>
      <c r="Y443" s="69"/>
    </row>
    <row r="444" spans="1:25" ht="48" outlineLevel="6" thickBot="1">
      <c r="A444" s="115" t="s">
        <v>192</v>
      </c>
      <c r="B444" s="109">
        <v>953</v>
      </c>
      <c r="C444" s="110" t="s">
        <v>44</v>
      </c>
      <c r="D444" s="110" t="s">
        <v>298</v>
      </c>
      <c r="E444" s="110" t="s">
        <v>196</v>
      </c>
      <c r="F444" s="110"/>
      <c r="G444" s="111">
        <v>269.46</v>
      </c>
      <c r="H444" s="65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85"/>
      <c r="Y444" s="69"/>
    </row>
    <row r="445" spans="1:25" ht="32.25" outlineLevel="6" thickBot="1">
      <c r="A445" s="104" t="s">
        <v>145</v>
      </c>
      <c r="B445" s="20">
        <v>953</v>
      </c>
      <c r="C445" s="9" t="s">
        <v>44</v>
      </c>
      <c r="D445" s="9" t="s">
        <v>204</v>
      </c>
      <c r="E445" s="9" t="s">
        <v>5</v>
      </c>
      <c r="F445" s="9"/>
      <c r="G445" s="35">
        <f>G446+G448</f>
        <v>2823</v>
      </c>
      <c r="H445" s="65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85"/>
      <c r="Y445" s="69"/>
    </row>
    <row r="446" spans="1:25" ht="32.25" outlineLevel="6" thickBot="1">
      <c r="A446" s="5" t="s">
        <v>219</v>
      </c>
      <c r="B446" s="22">
        <v>953</v>
      </c>
      <c r="C446" s="6" t="s">
        <v>44</v>
      </c>
      <c r="D446" s="6" t="s">
        <v>204</v>
      </c>
      <c r="E446" s="6" t="s">
        <v>213</v>
      </c>
      <c r="F446" s="6"/>
      <c r="G446" s="39">
        <f>G447</f>
        <v>1773.4</v>
      </c>
      <c r="H446" s="65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85"/>
      <c r="Y446" s="69"/>
    </row>
    <row r="447" spans="1:25" ht="32.25" outlineLevel="6" thickBot="1">
      <c r="A447" s="105" t="s">
        <v>221</v>
      </c>
      <c r="B447" s="109">
        <v>953</v>
      </c>
      <c r="C447" s="110" t="s">
        <v>44</v>
      </c>
      <c r="D447" s="110" t="s">
        <v>204</v>
      </c>
      <c r="E447" s="110" t="s">
        <v>215</v>
      </c>
      <c r="F447" s="110"/>
      <c r="G447" s="111">
        <v>1773.4</v>
      </c>
      <c r="H447" s="65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85"/>
      <c r="Y447" s="69"/>
    </row>
    <row r="448" spans="1:25" ht="16.5" outlineLevel="6" thickBot="1">
      <c r="A448" s="5" t="s">
        <v>258</v>
      </c>
      <c r="B448" s="22">
        <v>953</v>
      </c>
      <c r="C448" s="6" t="s">
        <v>44</v>
      </c>
      <c r="D448" s="6" t="s">
        <v>204</v>
      </c>
      <c r="E448" s="6" t="s">
        <v>257</v>
      </c>
      <c r="F448" s="6"/>
      <c r="G448" s="39">
        <f>G449</f>
        <v>1049.6</v>
      </c>
      <c r="H448" s="65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85"/>
      <c r="Y448" s="69"/>
    </row>
    <row r="449" spans="1:25" ht="48" outlineLevel="6" thickBot="1">
      <c r="A449" s="118" t="s">
        <v>192</v>
      </c>
      <c r="B449" s="109">
        <v>953</v>
      </c>
      <c r="C449" s="110" t="s">
        <v>44</v>
      </c>
      <c r="D449" s="110" t="s">
        <v>204</v>
      </c>
      <c r="E449" s="110" t="s">
        <v>196</v>
      </c>
      <c r="F449" s="110"/>
      <c r="G449" s="111">
        <v>1049.6</v>
      </c>
      <c r="H449" s="65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85"/>
      <c r="Y449" s="69"/>
    </row>
    <row r="450" spans="1:25" ht="16.5" outlineLevel="6" thickBot="1">
      <c r="A450" s="34" t="s">
        <v>72</v>
      </c>
      <c r="B450" s="20">
        <v>953</v>
      </c>
      <c r="C450" s="9" t="s">
        <v>25</v>
      </c>
      <c r="D450" s="9" t="s">
        <v>6</v>
      </c>
      <c r="E450" s="9" t="s">
        <v>5</v>
      </c>
      <c r="F450" s="9"/>
      <c r="G450" s="35">
        <f>G451+G474</f>
        <v>19782.149999999998</v>
      </c>
      <c r="H450" s="35">
        <f aca="true" t="shared" si="71" ref="H450:X450">H451+H474</f>
        <v>0</v>
      </c>
      <c r="I450" s="35">
        <f t="shared" si="71"/>
        <v>0</v>
      </c>
      <c r="J450" s="35">
        <f t="shared" si="71"/>
        <v>0</v>
      </c>
      <c r="K450" s="35">
        <f t="shared" si="71"/>
        <v>0</v>
      </c>
      <c r="L450" s="35">
        <f t="shared" si="71"/>
        <v>0</v>
      </c>
      <c r="M450" s="35">
        <f t="shared" si="71"/>
        <v>0</v>
      </c>
      <c r="N450" s="35">
        <f t="shared" si="71"/>
        <v>0</v>
      </c>
      <c r="O450" s="35">
        <f t="shared" si="71"/>
        <v>0</v>
      </c>
      <c r="P450" s="35">
        <f t="shared" si="71"/>
        <v>0</v>
      </c>
      <c r="Q450" s="35">
        <f t="shared" si="71"/>
        <v>0</v>
      </c>
      <c r="R450" s="35">
        <f t="shared" si="71"/>
        <v>0</v>
      </c>
      <c r="S450" s="35">
        <f t="shared" si="71"/>
        <v>0</v>
      </c>
      <c r="T450" s="35">
        <f t="shared" si="71"/>
        <v>0</v>
      </c>
      <c r="U450" s="35">
        <f t="shared" si="71"/>
        <v>0</v>
      </c>
      <c r="V450" s="35">
        <f t="shared" si="71"/>
        <v>0</v>
      </c>
      <c r="W450" s="35">
        <f t="shared" si="71"/>
        <v>0</v>
      </c>
      <c r="X450" s="76">
        <f t="shared" si="71"/>
        <v>12003.04085</v>
      </c>
      <c r="Y450" s="69">
        <f>X450/G450*100</f>
        <v>60.67611887484424</v>
      </c>
    </row>
    <row r="451" spans="1:25" ht="79.5" outlineLevel="6" thickBot="1">
      <c r="A451" s="42" t="s">
        <v>121</v>
      </c>
      <c r="B451" s="21">
        <v>953</v>
      </c>
      <c r="C451" s="11" t="s">
        <v>25</v>
      </c>
      <c r="D451" s="11" t="s">
        <v>120</v>
      </c>
      <c r="E451" s="11" t="s">
        <v>5</v>
      </c>
      <c r="F451" s="11"/>
      <c r="G451" s="37">
        <f>G452+G462+G471</f>
        <v>19782.149999999998</v>
      </c>
      <c r="H451" s="37">
        <f aca="true" t="shared" si="72" ref="H451:X452">H452</f>
        <v>0</v>
      </c>
      <c r="I451" s="37">
        <f t="shared" si="72"/>
        <v>0</v>
      </c>
      <c r="J451" s="37">
        <f t="shared" si="72"/>
        <v>0</v>
      </c>
      <c r="K451" s="37">
        <f t="shared" si="72"/>
        <v>0</v>
      </c>
      <c r="L451" s="37">
        <f t="shared" si="72"/>
        <v>0</v>
      </c>
      <c r="M451" s="37">
        <f t="shared" si="72"/>
        <v>0</v>
      </c>
      <c r="N451" s="37">
        <f t="shared" si="72"/>
        <v>0</v>
      </c>
      <c r="O451" s="37">
        <f t="shared" si="72"/>
        <v>0</v>
      </c>
      <c r="P451" s="37">
        <f t="shared" si="72"/>
        <v>0</v>
      </c>
      <c r="Q451" s="37">
        <f t="shared" si="72"/>
        <v>0</v>
      </c>
      <c r="R451" s="37">
        <f t="shared" si="72"/>
        <v>0</v>
      </c>
      <c r="S451" s="37">
        <f t="shared" si="72"/>
        <v>0</v>
      </c>
      <c r="T451" s="37">
        <f t="shared" si="72"/>
        <v>0</v>
      </c>
      <c r="U451" s="37">
        <f t="shared" si="72"/>
        <v>0</v>
      </c>
      <c r="V451" s="37">
        <f t="shared" si="72"/>
        <v>0</v>
      </c>
      <c r="W451" s="37">
        <f t="shared" si="72"/>
        <v>0</v>
      </c>
      <c r="X451" s="77">
        <f t="shared" si="72"/>
        <v>12003.04085</v>
      </c>
      <c r="Y451" s="69">
        <f>X451/G451*100</f>
        <v>60.67611887484424</v>
      </c>
    </row>
    <row r="452" spans="1:25" ht="32.25" outlineLevel="6" thickBot="1">
      <c r="A452" s="106" t="s">
        <v>81</v>
      </c>
      <c r="B452" s="107">
        <v>953</v>
      </c>
      <c r="C452" s="108" t="s">
        <v>25</v>
      </c>
      <c r="D452" s="108" t="s">
        <v>36</v>
      </c>
      <c r="E452" s="108" t="s">
        <v>5</v>
      </c>
      <c r="F452" s="108"/>
      <c r="G452" s="40">
        <f>G453+G456+G459</f>
        <v>16048.609999999999</v>
      </c>
      <c r="H452" s="39">
        <f t="shared" si="72"/>
        <v>0</v>
      </c>
      <c r="I452" s="39">
        <f t="shared" si="72"/>
        <v>0</v>
      </c>
      <c r="J452" s="39">
        <f t="shared" si="72"/>
        <v>0</v>
      </c>
      <c r="K452" s="39">
        <f t="shared" si="72"/>
        <v>0</v>
      </c>
      <c r="L452" s="39">
        <f t="shared" si="72"/>
        <v>0</v>
      </c>
      <c r="M452" s="39">
        <f t="shared" si="72"/>
        <v>0</v>
      </c>
      <c r="N452" s="39">
        <f t="shared" si="72"/>
        <v>0</v>
      </c>
      <c r="O452" s="39">
        <f t="shared" si="72"/>
        <v>0</v>
      </c>
      <c r="P452" s="39">
        <f t="shared" si="72"/>
        <v>0</v>
      </c>
      <c r="Q452" s="39">
        <f t="shared" si="72"/>
        <v>0</v>
      </c>
      <c r="R452" s="39">
        <f t="shared" si="72"/>
        <v>0</v>
      </c>
      <c r="S452" s="39">
        <f t="shared" si="72"/>
        <v>0</v>
      </c>
      <c r="T452" s="39">
        <f t="shared" si="72"/>
        <v>0</v>
      </c>
      <c r="U452" s="39">
        <f t="shared" si="72"/>
        <v>0</v>
      </c>
      <c r="V452" s="39">
        <f t="shared" si="72"/>
        <v>0</v>
      </c>
      <c r="W452" s="39">
        <f t="shared" si="72"/>
        <v>0</v>
      </c>
      <c r="X452" s="78">
        <f t="shared" si="72"/>
        <v>12003.04085</v>
      </c>
      <c r="Y452" s="69">
        <f>X452/G452*100</f>
        <v>74.79177854032218</v>
      </c>
    </row>
    <row r="453" spans="1:25" ht="32.25" outlineLevel="6" thickBot="1">
      <c r="A453" s="5" t="s">
        <v>234</v>
      </c>
      <c r="B453" s="22">
        <v>953</v>
      </c>
      <c r="C453" s="6" t="s">
        <v>25</v>
      </c>
      <c r="D453" s="6" t="s">
        <v>36</v>
      </c>
      <c r="E453" s="6" t="s">
        <v>233</v>
      </c>
      <c r="F453" s="6"/>
      <c r="G453" s="39">
        <f>G454+G455</f>
        <v>12830</v>
      </c>
      <c r="H453" s="29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54"/>
      <c r="X453" s="75">
        <v>12003.04085</v>
      </c>
      <c r="Y453" s="69">
        <f>X453/G453*100</f>
        <v>93.5544883086516</v>
      </c>
    </row>
    <row r="454" spans="1:25" ht="16.5" outlineLevel="6" thickBot="1">
      <c r="A454" s="105" t="s">
        <v>211</v>
      </c>
      <c r="B454" s="109">
        <v>953</v>
      </c>
      <c r="C454" s="110" t="s">
        <v>25</v>
      </c>
      <c r="D454" s="110" t="s">
        <v>36</v>
      </c>
      <c r="E454" s="110" t="s">
        <v>235</v>
      </c>
      <c r="F454" s="110"/>
      <c r="G454" s="111">
        <v>12822</v>
      </c>
      <c r="H454" s="65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85"/>
      <c r="Y454" s="69"/>
    </row>
    <row r="455" spans="1:25" ht="32.25" outlineLevel="6" thickBot="1">
      <c r="A455" s="105" t="s">
        <v>212</v>
      </c>
      <c r="B455" s="109">
        <v>953</v>
      </c>
      <c r="C455" s="110" t="s">
        <v>25</v>
      </c>
      <c r="D455" s="110" t="s">
        <v>36</v>
      </c>
      <c r="E455" s="110" t="s">
        <v>236</v>
      </c>
      <c r="F455" s="110"/>
      <c r="G455" s="111">
        <v>8</v>
      </c>
      <c r="H455" s="65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85"/>
      <c r="Y455" s="69"/>
    </row>
    <row r="456" spans="1:25" ht="32.25" outlineLevel="6" thickBot="1">
      <c r="A456" s="5" t="s">
        <v>219</v>
      </c>
      <c r="B456" s="22">
        <v>953</v>
      </c>
      <c r="C456" s="6" t="s">
        <v>25</v>
      </c>
      <c r="D456" s="6" t="s">
        <v>36</v>
      </c>
      <c r="E456" s="6" t="s">
        <v>213</v>
      </c>
      <c r="F456" s="6"/>
      <c r="G456" s="39">
        <f>G457+G458</f>
        <v>3165.9</v>
      </c>
      <c r="H456" s="65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85"/>
      <c r="Y456" s="69"/>
    </row>
    <row r="457" spans="1:25" ht="32.25" outlineLevel="6" thickBot="1">
      <c r="A457" s="105" t="s">
        <v>220</v>
      </c>
      <c r="B457" s="109">
        <v>953</v>
      </c>
      <c r="C457" s="110" t="s">
        <v>25</v>
      </c>
      <c r="D457" s="110" t="s">
        <v>36</v>
      </c>
      <c r="E457" s="110" t="s">
        <v>214</v>
      </c>
      <c r="F457" s="110"/>
      <c r="G457" s="111">
        <v>548.82</v>
      </c>
      <c r="H457" s="65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85"/>
      <c r="Y457" s="69"/>
    </row>
    <row r="458" spans="1:25" ht="32.25" outlineLevel="6" thickBot="1">
      <c r="A458" s="105" t="s">
        <v>221</v>
      </c>
      <c r="B458" s="109">
        <v>953</v>
      </c>
      <c r="C458" s="110" t="s">
        <v>25</v>
      </c>
      <c r="D458" s="110" t="s">
        <v>36</v>
      </c>
      <c r="E458" s="110" t="s">
        <v>215</v>
      </c>
      <c r="F458" s="110"/>
      <c r="G458" s="111">
        <v>2617.08</v>
      </c>
      <c r="H458" s="65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85"/>
      <c r="Y458" s="69"/>
    </row>
    <row r="459" spans="1:25" ht="16.5" outlineLevel="6" thickBot="1">
      <c r="A459" s="5" t="s">
        <v>222</v>
      </c>
      <c r="B459" s="22">
        <v>953</v>
      </c>
      <c r="C459" s="6" t="s">
        <v>25</v>
      </c>
      <c r="D459" s="6" t="s">
        <v>36</v>
      </c>
      <c r="E459" s="6" t="s">
        <v>216</v>
      </c>
      <c r="F459" s="6"/>
      <c r="G459" s="39">
        <f>G460+G461</f>
        <v>52.71</v>
      </c>
      <c r="H459" s="65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85"/>
      <c r="Y459" s="69"/>
    </row>
    <row r="460" spans="1:25" ht="32.25" outlineLevel="6" thickBot="1">
      <c r="A460" s="105" t="s">
        <v>223</v>
      </c>
      <c r="B460" s="109">
        <v>953</v>
      </c>
      <c r="C460" s="110" t="s">
        <v>25</v>
      </c>
      <c r="D460" s="110" t="s">
        <v>36</v>
      </c>
      <c r="E460" s="110" t="s">
        <v>217</v>
      </c>
      <c r="F460" s="110"/>
      <c r="G460" s="111">
        <v>1.54</v>
      </c>
      <c r="H460" s="65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85"/>
      <c r="Y460" s="69"/>
    </row>
    <row r="461" spans="1:25" ht="16.5" outlineLevel="6" thickBot="1">
      <c r="A461" s="105" t="s">
        <v>224</v>
      </c>
      <c r="B461" s="109">
        <v>953</v>
      </c>
      <c r="C461" s="110" t="s">
        <v>25</v>
      </c>
      <c r="D461" s="110" t="s">
        <v>36</v>
      </c>
      <c r="E461" s="110" t="s">
        <v>218</v>
      </c>
      <c r="F461" s="110"/>
      <c r="G461" s="111">
        <v>51.17</v>
      </c>
      <c r="H461" s="65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85"/>
      <c r="Y461" s="69"/>
    </row>
    <row r="462" spans="1:25" ht="16.5" outlineLevel="6" thickBot="1">
      <c r="A462" s="104" t="s">
        <v>71</v>
      </c>
      <c r="B462" s="20">
        <v>953</v>
      </c>
      <c r="C462" s="9" t="s">
        <v>25</v>
      </c>
      <c r="D462" s="9" t="s">
        <v>24</v>
      </c>
      <c r="E462" s="9" t="s">
        <v>5</v>
      </c>
      <c r="F462" s="9"/>
      <c r="G462" s="10">
        <f>G463+G468</f>
        <v>2203.54</v>
      </c>
      <c r="H462" s="65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85"/>
      <c r="Y462" s="69"/>
    </row>
    <row r="463" spans="1:25" ht="16.5" outlineLevel="6" thickBot="1">
      <c r="A463" s="94" t="s">
        <v>305</v>
      </c>
      <c r="B463" s="20">
        <v>953</v>
      </c>
      <c r="C463" s="9" t="s">
        <v>25</v>
      </c>
      <c r="D463" s="9" t="s">
        <v>296</v>
      </c>
      <c r="E463" s="9" t="s">
        <v>5</v>
      </c>
      <c r="F463" s="9"/>
      <c r="G463" s="10">
        <f>G464</f>
        <v>2186.61</v>
      </c>
      <c r="H463" s="65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85"/>
      <c r="Y463" s="69"/>
    </row>
    <row r="464" spans="1:25" ht="32.25" outlineLevel="6" thickBot="1">
      <c r="A464" s="36" t="s">
        <v>306</v>
      </c>
      <c r="B464" s="20">
        <v>953</v>
      </c>
      <c r="C464" s="9" t="s">
        <v>25</v>
      </c>
      <c r="D464" s="9" t="s">
        <v>312</v>
      </c>
      <c r="E464" s="9" t="s">
        <v>5</v>
      </c>
      <c r="F464" s="9"/>
      <c r="G464" s="10">
        <f>G465</f>
        <v>2186.61</v>
      </c>
      <c r="H464" s="65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85"/>
      <c r="Y464" s="69"/>
    </row>
    <row r="465" spans="1:25" ht="32.25" outlineLevel="6" thickBot="1">
      <c r="A465" s="165" t="s">
        <v>321</v>
      </c>
      <c r="B465" s="107">
        <v>953</v>
      </c>
      <c r="C465" s="108" t="s">
        <v>25</v>
      </c>
      <c r="D465" s="108" t="s">
        <v>324</v>
      </c>
      <c r="E465" s="108" t="s">
        <v>5</v>
      </c>
      <c r="F465" s="108"/>
      <c r="G465" s="16">
        <f>G466</f>
        <v>2186.61</v>
      </c>
      <c r="H465" s="65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85"/>
      <c r="Y465" s="69"/>
    </row>
    <row r="466" spans="1:25" ht="32.25" outlineLevel="6" thickBot="1">
      <c r="A466" s="5" t="s">
        <v>219</v>
      </c>
      <c r="B466" s="22">
        <v>953</v>
      </c>
      <c r="C466" s="6" t="s">
        <v>25</v>
      </c>
      <c r="D466" s="6" t="s">
        <v>324</v>
      </c>
      <c r="E466" s="6" t="s">
        <v>213</v>
      </c>
      <c r="F466" s="6"/>
      <c r="G466" s="7">
        <f>G467</f>
        <v>2186.61</v>
      </c>
      <c r="H466" s="65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85"/>
      <c r="Y466" s="69"/>
    </row>
    <row r="467" spans="1:25" ht="32.25" outlineLevel="6" thickBot="1">
      <c r="A467" s="105" t="s">
        <v>221</v>
      </c>
      <c r="B467" s="109">
        <v>953</v>
      </c>
      <c r="C467" s="110" t="s">
        <v>25</v>
      </c>
      <c r="D467" s="110" t="s">
        <v>324</v>
      </c>
      <c r="E467" s="110" t="s">
        <v>215</v>
      </c>
      <c r="F467" s="110"/>
      <c r="G467" s="117">
        <v>2186.61</v>
      </c>
      <c r="H467" s="65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85"/>
      <c r="Y467" s="69"/>
    </row>
    <row r="468" spans="1:25" ht="32.25" outlineLevel="6" thickBot="1">
      <c r="A468" s="8" t="s">
        <v>262</v>
      </c>
      <c r="B468" s="20">
        <v>953</v>
      </c>
      <c r="C468" s="9" t="s">
        <v>25</v>
      </c>
      <c r="D468" s="9" t="s">
        <v>261</v>
      </c>
      <c r="E468" s="9" t="s">
        <v>5</v>
      </c>
      <c r="F468" s="9"/>
      <c r="G468" s="10">
        <f>G469</f>
        <v>16.93</v>
      </c>
      <c r="H468" s="65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85"/>
      <c r="Y468" s="69"/>
    </row>
    <row r="469" spans="1:25" ht="32.25" outlineLevel="6" thickBot="1">
      <c r="A469" s="5" t="s">
        <v>219</v>
      </c>
      <c r="B469" s="22">
        <v>953</v>
      </c>
      <c r="C469" s="6" t="s">
        <v>25</v>
      </c>
      <c r="D469" s="6" t="s">
        <v>261</v>
      </c>
      <c r="E469" s="6" t="s">
        <v>213</v>
      </c>
      <c r="F469" s="6"/>
      <c r="G469" s="7">
        <f>G470</f>
        <v>16.93</v>
      </c>
      <c r="H469" s="65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85"/>
      <c r="Y469" s="69"/>
    </row>
    <row r="470" spans="1:25" ht="32.25" outlineLevel="6" thickBot="1">
      <c r="A470" s="105" t="s">
        <v>221</v>
      </c>
      <c r="B470" s="109">
        <v>953</v>
      </c>
      <c r="C470" s="110" t="s">
        <v>25</v>
      </c>
      <c r="D470" s="110" t="s">
        <v>261</v>
      </c>
      <c r="E470" s="110" t="s">
        <v>215</v>
      </c>
      <c r="F470" s="110"/>
      <c r="G470" s="117">
        <v>16.93</v>
      </c>
      <c r="H470" s="65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85"/>
      <c r="Y470" s="69"/>
    </row>
    <row r="471" spans="1:25" ht="63.75" outlineLevel="6" thickBot="1">
      <c r="A471" s="8" t="s">
        <v>362</v>
      </c>
      <c r="B471" s="20">
        <v>953</v>
      </c>
      <c r="C471" s="9" t="s">
        <v>25</v>
      </c>
      <c r="D471" s="9" t="s">
        <v>363</v>
      </c>
      <c r="E471" s="9" t="s">
        <v>5</v>
      </c>
      <c r="F471" s="9"/>
      <c r="G471" s="10">
        <f>G472</f>
        <v>1530</v>
      </c>
      <c r="H471" s="65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85"/>
      <c r="Y471" s="69"/>
    </row>
    <row r="472" spans="1:25" ht="32.25" outlineLevel="6" thickBot="1">
      <c r="A472" s="5" t="s">
        <v>219</v>
      </c>
      <c r="B472" s="22">
        <v>953</v>
      </c>
      <c r="C472" s="6" t="s">
        <v>25</v>
      </c>
      <c r="D472" s="6" t="s">
        <v>363</v>
      </c>
      <c r="E472" s="6" t="s">
        <v>213</v>
      </c>
      <c r="F472" s="6"/>
      <c r="G472" s="7">
        <f>G473</f>
        <v>1530</v>
      </c>
      <c r="H472" s="65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85"/>
      <c r="Y472" s="69"/>
    </row>
    <row r="473" spans="1:25" ht="32.25" outlineLevel="6" thickBot="1">
      <c r="A473" s="105" t="s">
        <v>221</v>
      </c>
      <c r="B473" s="109">
        <v>953</v>
      </c>
      <c r="C473" s="110" t="s">
        <v>25</v>
      </c>
      <c r="D473" s="110" t="s">
        <v>363</v>
      </c>
      <c r="E473" s="110" t="s">
        <v>215</v>
      </c>
      <c r="F473" s="110"/>
      <c r="G473" s="117">
        <v>1530</v>
      </c>
      <c r="H473" s="65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85"/>
      <c r="Y473" s="69"/>
    </row>
    <row r="474" spans="1:25" ht="32.25" outlineLevel="6" thickBot="1">
      <c r="A474" s="36" t="s">
        <v>140</v>
      </c>
      <c r="B474" s="21">
        <v>953</v>
      </c>
      <c r="C474" s="11" t="s">
        <v>25</v>
      </c>
      <c r="D474" s="11" t="s">
        <v>138</v>
      </c>
      <c r="E474" s="11" t="s">
        <v>5</v>
      </c>
      <c r="F474" s="11"/>
      <c r="G474" s="37">
        <f>G475</f>
        <v>0</v>
      </c>
      <c r="H474" s="37">
        <f aca="true" t="shared" si="73" ref="H474:X474">H475</f>
        <v>0</v>
      </c>
      <c r="I474" s="37">
        <f t="shared" si="73"/>
        <v>0</v>
      </c>
      <c r="J474" s="37">
        <f t="shared" si="73"/>
        <v>0</v>
      </c>
      <c r="K474" s="37">
        <f t="shared" si="73"/>
        <v>0</v>
      </c>
      <c r="L474" s="37">
        <f t="shared" si="73"/>
        <v>0</v>
      </c>
      <c r="M474" s="37">
        <f t="shared" si="73"/>
        <v>0</v>
      </c>
      <c r="N474" s="37">
        <f t="shared" si="73"/>
        <v>0</v>
      </c>
      <c r="O474" s="37">
        <f t="shared" si="73"/>
        <v>0</v>
      </c>
      <c r="P474" s="37">
        <f t="shared" si="73"/>
        <v>0</v>
      </c>
      <c r="Q474" s="37">
        <f t="shared" si="73"/>
        <v>0</v>
      </c>
      <c r="R474" s="37">
        <f t="shared" si="73"/>
        <v>0</v>
      </c>
      <c r="S474" s="37">
        <f t="shared" si="73"/>
        <v>0</v>
      </c>
      <c r="T474" s="37">
        <f t="shared" si="73"/>
        <v>0</v>
      </c>
      <c r="U474" s="37">
        <f t="shared" si="73"/>
        <v>0</v>
      </c>
      <c r="V474" s="37">
        <f t="shared" si="73"/>
        <v>0</v>
      </c>
      <c r="W474" s="37">
        <f t="shared" si="73"/>
        <v>0</v>
      </c>
      <c r="X474" s="77">
        <f t="shared" si="73"/>
        <v>0</v>
      </c>
      <c r="Y474" s="69">
        <v>0</v>
      </c>
    </row>
    <row r="475" spans="1:25" ht="16.5" outlineLevel="6" thickBot="1">
      <c r="A475" s="38" t="s">
        <v>141</v>
      </c>
      <c r="B475" s="22">
        <v>953</v>
      </c>
      <c r="C475" s="6" t="s">
        <v>25</v>
      </c>
      <c r="D475" s="6" t="s">
        <v>138</v>
      </c>
      <c r="E475" s="6" t="s">
        <v>139</v>
      </c>
      <c r="F475" s="6"/>
      <c r="G475" s="39">
        <v>0</v>
      </c>
      <c r="H475" s="29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54"/>
      <c r="X475" s="75">
        <v>0</v>
      </c>
      <c r="Y475" s="69">
        <v>0</v>
      </c>
    </row>
    <row r="476" spans="1:25" ht="19.5" outlineLevel="6" thickBot="1">
      <c r="A476" s="32" t="s">
        <v>107</v>
      </c>
      <c r="B476" s="19">
        <v>953</v>
      </c>
      <c r="C476" s="14" t="s">
        <v>106</v>
      </c>
      <c r="D476" s="14" t="s">
        <v>6</v>
      </c>
      <c r="E476" s="14" t="s">
        <v>5</v>
      </c>
      <c r="F476" s="14"/>
      <c r="G476" s="33">
        <f>G477</f>
        <v>2893</v>
      </c>
      <c r="H476" s="33">
        <f aca="true" t="shared" si="74" ref="H476:X478">H477</f>
        <v>0</v>
      </c>
      <c r="I476" s="33">
        <f t="shared" si="74"/>
        <v>0</v>
      </c>
      <c r="J476" s="33">
        <f t="shared" si="74"/>
        <v>0</v>
      </c>
      <c r="K476" s="33">
        <f t="shared" si="74"/>
        <v>0</v>
      </c>
      <c r="L476" s="33">
        <f t="shared" si="74"/>
        <v>0</v>
      </c>
      <c r="M476" s="33">
        <f t="shared" si="74"/>
        <v>0</v>
      </c>
      <c r="N476" s="33">
        <f t="shared" si="74"/>
        <v>0</v>
      </c>
      <c r="O476" s="33">
        <f t="shared" si="74"/>
        <v>0</v>
      </c>
      <c r="P476" s="33">
        <f t="shared" si="74"/>
        <v>0</v>
      </c>
      <c r="Q476" s="33">
        <f t="shared" si="74"/>
        <v>0</v>
      </c>
      <c r="R476" s="33">
        <f t="shared" si="74"/>
        <v>0</v>
      </c>
      <c r="S476" s="33">
        <f t="shared" si="74"/>
        <v>0</v>
      </c>
      <c r="T476" s="33">
        <f t="shared" si="74"/>
        <v>0</v>
      </c>
      <c r="U476" s="33">
        <f t="shared" si="74"/>
        <v>0</v>
      </c>
      <c r="V476" s="33">
        <f t="shared" si="74"/>
        <v>0</v>
      </c>
      <c r="W476" s="33">
        <f t="shared" si="74"/>
        <v>0</v>
      </c>
      <c r="X476" s="83">
        <f t="shared" si="74"/>
        <v>1776.20821</v>
      </c>
      <c r="Y476" s="69">
        <f>X476/G476*100</f>
        <v>61.396758036640165</v>
      </c>
    </row>
    <row r="477" spans="1:25" ht="16.5" outlineLevel="6" thickBot="1">
      <c r="A477" s="34" t="s">
        <v>83</v>
      </c>
      <c r="B477" s="20">
        <v>953</v>
      </c>
      <c r="C477" s="9" t="s">
        <v>45</v>
      </c>
      <c r="D477" s="9" t="s">
        <v>6</v>
      </c>
      <c r="E477" s="9" t="s">
        <v>5</v>
      </c>
      <c r="F477" s="9"/>
      <c r="G477" s="35">
        <f>G478</f>
        <v>2893</v>
      </c>
      <c r="H477" s="35">
        <f t="shared" si="74"/>
        <v>0</v>
      </c>
      <c r="I477" s="35">
        <f t="shared" si="74"/>
        <v>0</v>
      </c>
      <c r="J477" s="35">
        <f t="shared" si="74"/>
        <v>0</v>
      </c>
      <c r="K477" s="35">
        <f t="shared" si="74"/>
        <v>0</v>
      </c>
      <c r="L477" s="35">
        <f t="shared" si="74"/>
        <v>0</v>
      </c>
      <c r="M477" s="35">
        <f t="shared" si="74"/>
        <v>0</v>
      </c>
      <c r="N477" s="35">
        <f t="shared" si="74"/>
        <v>0</v>
      </c>
      <c r="O477" s="35">
        <f t="shared" si="74"/>
        <v>0</v>
      </c>
      <c r="P477" s="35">
        <f t="shared" si="74"/>
        <v>0</v>
      </c>
      <c r="Q477" s="35">
        <f t="shared" si="74"/>
        <v>0</v>
      </c>
      <c r="R477" s="35">
        <f t="shared" si="74"/>
        <v>0</v>
      </c>
      <c r="S477" s="35">
        <f t="shared" si="74"/>
        <v>0</v>
      </c>
      <c r="T477" s="35">
        <f t="shared" si="74"/>
        <v>0</v>
      </c>
      <c r="U477" s="35">
        <f t="shared" si="74"/>
        <v>0</v>
      </c>
      <c r="V477" s="35">
        <f t="shared" si="74"/>
        <v>0</v>
      </c>
      <c r="W477" s="35">
        <f t="shared" si="74"/>
        <v>0</v>
      </c>
      <c r="X477" s="76">
        <f t="shared" si="74"/>
        <v>1776.20821</v>
      </c>
      <c r="Y477" s="69">
        <f>X477/G477*100</f>
        <v>61.396758036640165</v>
      </c>
    </row>
    <row r="478" spans="1:25" ht="16.5" outlineLevel="6" thickBot="1">
      <c r="A478" s="36" t="s">
        <v>119</v>
      </c>
      <c r="B478" s="21">
        <v>953</v>
      </c>
      <c r="C478" s="11" t="s">
        <v>45</v>
      </c>
      <c r="D478" s="11" t="s">
        <v>118</v>
      </c>
      <c r="E478" s="11" t="s">
        <v>5</v>
      </c>
      <c r="F478" s="11"/>
      <c r="G478" s="37">
        <f>G479</f>
        <v>2893</v>
      </c>
      <c r="H478" s="37">
        <f t="shared" si="74"/>
        <v>0</v>
      </c>
      <c r="I478" s="37">
        <f t="shared" si="74"/>
        <v>0</v>
      </c>
      <c r="J478" s="37">
        <f t="shared" si="74"/>
        <v>0</v>
      </c>
      <c r="K478" s="37">
        <f t="shared" si="74"/>
        <v>0</v>
      </c>
      <c r="L478" s="37">
        <f t="shared" si="74"/>
        <v>0</v>
      </c>
      <c r="M478" s="37">
        <f t="shared" si="74"/>
        <v>0</v>
      </c>
      <c r="N478" s="37">
        <f t="shared" si="74"/>
        <v>0</v>
      </c>
      <c r="O478" s="37">
        <f t="shared" si="74"/>
        <v>0</v>
      </c>
      <c r="P478" s="37">
        <f t="shared" si="74"/>
        <v>0</v>
      </c>
      <c r="Q478" s="37">
        <f t="shared" si="74"/>
        <v>0</v>
      </c>
      <c r="R478" s="37">
        <f t="shared" si="74"/>
        <v>0</v>
      </c>
      <c r="S478" s="37">
        <f t="shared" si="74"/>
        <v>0</v>
      </c>
      <c r="T478" s="37">
        <f t="shared" si="74"/>
        <v>0</v>
      </c>
      <c r="U478" s="37">
        <f t="shared" si="74"/>
        <v>0</v>
      </c>
      <c r="V478" s="37">
        <f t="shared" si="74"/>
        <v>0</v>
      </c>
      <c r="W478" s="37">
        <f t="shared" si="74"/>
        <v>0</v>
      </c>
      <c r="X478" s="77">
        <f t="shared" si="74"/>
        <v>1776.20821</v>
      </c>
      <c r="Y478" s="69">
        <f>X478/G478*100</f>
        <v>61.396758036640165</v>
      </c>
    </row>
    <row r="479" spans="1:25" ht="79.5" outlineLevel="6" thickBot="1">
      <c r="A479" s="106" t="s">
        <v>84</v>
      </c>
      <c r="B479" s="107">
        <v>953</v>
      </c>
      <c r="C479" s="108" t="s">
        <v>45</v>
      </c>
      <c r="D479" s="108" t="s">
        <v>46</v>
      </c>
      <c r="E479" s="108" t="s">
        <v>5</v>
      </c>
      <c r="F479" s="108"/>
      <c r="G479" s="40">
        <f>G480</f>
        <v>2893</v>
      </c>
      <c r="H479" s="39">
        <f aca="true" t="shared" si="75" ref="H479:X479">H481</f>
        <v>0</v>
      </c>
      <c r="I479" s="39">
        <f t="shared" si="75"/>
        <v>0</v>
      </c>
      <c r="J479" s="39">
        <f t="shared" si="75"/>
        <v>0</v>
      </c>
      <c r="K479" s="39">
        <f t="shared" si="75"/>
        <v>0</v>
      </c>
      <c r="L479" s="39">
        <f t="shared" si="75"/>
        <v>0</v>
      </c>
      <c r="M479" s="39">
        <f t="shared" si="75"/>
        <v>0</v>
      </c>
      <c r="N479" s="39">
        <f t="shared" si="75"/>
        <v>0</v>
      </c>
      <c r="O479" s="39">
        <f t="shared" si="75"/>
        <v>0</v>
      </c>
      <c r="P479" s="39">
        <f t="shared" si="75"/>
        <v>0</v>
      </c>
      <c r="Q479" s="39">
        <f t="shared" si="75"/>
        <v>0</v>
      </c>
      <c r="R479" s="39">
        <f t="shared" si="75"/>
        <v>0</v>
      </c>
      <c r="S479" s="39">
        <f t="shared" si="75"/>
        <v>0</v>
      </c>
      <c r="T479" s="39">
        <f t="shared" si="75"/>
        <v>0</v>
      </c>
      <c r="U479" s="39">
        <f t="shared" si="75"/>
        <v>0</v>
      </c>
      <c r="V479" s="39">
        <f t="shared" si="75"/>
        <v>0</v>
      </c>
      <c r="W479" s="39">
        <f t="shared" si="75"/>
        <v>0</v>
      </c>
      <c r="X479" s="78">
        <f t="shared" si="75"/>
        <v>1776.20821</v>
      </c>
      <c r="Y479" s="69">
        <f>X479/G479*100</f>
        <v>61.396758036640165</v>
      </c>
    </row>
    <row r="480" spans="1:25" ht="32.25" outlineLevel="6" thickBot="1">
      <c r="A480" s="5" t="s">
        <v>273</v>
      </c>
      <c r="B480" s="22">
        <v>953</v>
      </c>
      <c r="C480" s="6" t="s">
        <v>45</v>
      </c>
      <c r="D480" s="6" t="s">
        <v>46</v>
      </c>
      <c r="E480" s="132" t="s">
        <v>271</v>
      </c>
      <c r="F480" s="132"/>
      <c r="G480" s="133">
        <f>G481</f>
        <v>2893</v>
      </c>
      <c r="H480" s="65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134"/>
      <c r="Y480" s="69"/>
    </row>
    <row r="481" spans="1:25" ht="32.25" outlineLevel="6" thickBot="1">
      <c r="A481" s="105" t="s">
        <v>274</v>
      </c>
      <c r="B481" s="135">
        <v>953</v>
      </c>
      <c r="C481" s="136" t="s">
        <v>45</v>
      </c>
      <c r="D481" s="136" t="s">
        <v>46</v>
      </c>
      <c r="E481" s="136" t="s">
        <v>272</v>
      </c>
      <c r="F481" s="136"/>
      <c r="G481" s="137">
        <v>2893</v>
      </c>
      <c r="H481" s="29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54"/>
      <c r="X481" s="86">
        <v>1776.20821</v>
      </c>
      <c r="Y481" s="69">
        <f>X481/G481*100</f>
        <v>61.396758036640165</v>
      </c>
    </row>
    <row r="482" spans="1:25" ht="16.5" outlineLevel="6" thickBot="1">
      <c r="A482" s="61"/>
      <c r="B482" s="62"/>
      <c r="C482" s="62"/>
      <c r="D482" s="62"/>
      <c r="E482" s="62"/>
      <c r="F482" s="62"/>
      <c r="G482" s="63"/>
      <c r="H482" s="29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54"/>
      <c r="X482" s="87"/>
      <c r="Y482" s="69"/>
    </row>
    <row r="483" spans="1:25" ht="18.75">
      <c r="A483" s="58" t="s">
        <v>48</v>
      </c>
      <c r="B483" s="58"/>
      <c r="C483" s="58"/>
      <c r="D483" s="58"/>
      <c r="E483" s="58"/>
      <c r="F483" s="58"/>
      <c r="G483" s="173">
        <f>G331+G14</f>
        <v>526961.6479999999</v>
      </c>
      <c r="H483" s="47" t="e">
        <f>#REF!+#REF!+H331+H14</f>
        <v>#REF!</v>
      </c>
      <c r="I483" s="47" t="e">
        <f>#REF!+#REF!+I331+I14</f>
        <v>#REF!</v>
      </c>
      <c r="J483" s="47" t="e">
        <f>#REF!+#REF!+J331+J14</f>
        <v>#REF!</v>
      </c>
      <c r="K483" s="47" t="e">
        <f>#REF!+#REF!+K331+K14</f>
        <v>#REF!</v>
      </c>
      <c r="L483" s="47" t="e">
        <f>#REF!+#REF!+L331+L14</f>
        <v>#REF!</v>
      </c>
      <c r="M483" s="47" t="e">
        <f>#REF!+#REF!+M331+M14</f>
        <v>#REF!</v>
      </c>
      <c r="N483" s="47" t="e">
        <f>#REF!+#REF!+N331+N14</f>
        <v>#REF!</v>
      </c>
      <c r="O483" s="47" t="e">
        <f>#REF!+#REF!+O331+O14</f>
        <v>#REF!</v>
      </c>
      <c r="P483" s="47" t="e">
        <f>#REF!+#REF!+P331+P14</f>
        <v>#REF!</v>
      </c>
      <c r="Q483" s="47" t="e">
        <f>#REF!+#REF!+Q331+Q14</f>
        <v>#REF!</v>
      </c>
      <c r="R483" s="47" t="e">
        <f>#REF!+#REF!+R331+R14</f>
        <v>#REF!</v>
      </c>
      <c r="S483" s="47" t="e">
        <f>#REF!+#REF!+S331+S14</f>
        <v>#REF!</v>
      </c>
      <c r="T483" s="47" t="e">
        <f>#REF!+#REF!+T331+T14</f>
        <v>#REF!</v>
      </c>
      <c r="U483" s="47" t="e">
        <f>#REF!+#REF!+U331+U14</f>
        <v>#REF!</v>
      </c>
      <c r="V483" s="47" t="e">
        <f>#REF!+#REF!+V331+V14</f>
        <v>#REF!</v>
      </c>
      <c r="W483" s="47" t="e">
        <f>#REF!+#REF!+W331+W14</f>
        <v>#REF!</v>
      </c>
      <c r="X483" s="88" t="e">
        <f>#REF!+#REF!+X331+X14</f>
        <v>#REF!</v>
      </c>
      <c r="Y483" s="66" t="e">
        <f>X483/G483*100</f>
        <v>#REF!</v>
      </c>
    </row>
    <row r="484" spans="1:23" ht="15.75">
      <c r="A484" s="1"/>
      <c r="B484" s="25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5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</row>
  </sheetData>
  <autoFilter ref="A13:G481"/>
  <mergeCells count="8">
    <mergeCell ref="B1:W1"/>
    <mergeCell ref="B2:W2"/>
    <mergeCell ref="C3:V3"/>
    <mergeCell ref="A11:V11"/>
    <mergeCell ref="B5:W5"/>
    <mergeCell ref="B6:W6"/>
    <mergeCell ref="C7:V7"/>
    <mergeCell ref="A10:V10"/>
  </mergeCells>
  <printOptions/>
  <pageMargins left="0.3937007874015748" right="0.1968503937007874" top="0.1968503937007874" bottom="0.1968503937007874" header="0.1968503937007874" footer="0.1968503937007874"/>
  <pageSetup fitToHeight="200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2013-10-15T01:59:18Z</cp:lastPrinted>
  <dcterms:created xsi:type="dcterms:W3CDTF">2008-11-11T04:53:42Z</dcterms:created>
  <dcterms:modified xsi:type="dcterms:W3CDTF">2013-12-09T01:03:30Z</dcterms:modified>
  <cp:category/>
  <cp:version/>
  <cp:contentType/>
  <cp:contentStatus/>
</cp:coreProperties>
</file>